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3520" windowHeight="10965"/>
  </bookViews>
  <sheets>
    <sheet name="КП по доходам" sheetId="2" r:id="rId1"/>
  </sheets>
  <definedNames>
    <definedName name="_xlnm.Print_Titles" localSheetId="0">'КП по доходам'!$10:$11</definedName>
    <definedName name="_xlnm.Print_Area" localSheetId="0">'КП по доходам'!$A$1:$AN$98</definedName>
  </definedNames>
  <calcPr calcId="144525"/>
</workbook>
</file>

<file path=xl/calcChain.xml><?xml version="1.0" encoding="utf-8"?>
<calcChain xmlns="http://schemas.openxmlformats.org/spreadsheetml/2006/main">
  <c r="AM95" i="2" l="1"/>
  <c r="AM98" i="2" s="1"/>
  <c r="AL95" i="2"/>
  <c r="AM92" i="2"/>
  <c r="AL92" i="2"/>
  <c r="AM90" i="2"/>
  <c r="AL90" i="2"/>
  <c r="AM84" i="2"/>
  <c r="AL84" i="2"/>
  <c r="AM73" i="2"/>
  <c r="AL73" i="2"/>
  <c r="AL70" i="2"/>
  <c r="AM70" i="2"/>
  <c r="AL68" i="2"/>
  <c r="AN68" i="2" s="1"/>
  <c r="AM68" i="2"/>
  <c r="AM66" i="2"/>
  <c r="AL66" i="2"/>
  <c r="AM63" i="2"/>
  <c r="AL63" i="2"/>
  <c r="AL61" i="2"/>
  <c r="AM61" i="2"/>
  <c r="AM56" i="2"/>
  <c r="AN56" i="2" s="1"/>
  <c r="AL56" i="2"/>
  <c r="AL52" i="2"/>
  <c r="AN52" i="2" s="1"/>
  <c r="AM52" i="2"/>
  <c r="AM44" i="2"/>
  <c r="AL44" i="2"/>
  <c r="AM42" i="2"/>
  <c r="AN42" i="2" s="1"/>
  <c r="AM32" i="2"/>
  <c r="AL32" i="2"/>
  <c r="AN97" i="2"/>
  <c r="AN94" i="2"/>
  <c r="AN93" i="2"/>
  <c r="AN91" i="2"/>
  <c r="AN89" i="2"/>
  <c r="AN88" i="2"/>
  <c r="AN87" i="2"/>
  <c r="AN86" i="2"/>
  <c r="AN85" i="2"/>
  <c r="AN83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69" i="2"/>
  <c r="AN67" i="2"/>
  <c r="AN65" i="2"/>
  <c r="AN62" i="2"/>
  <c r="AN60" i="2"/>
  <c r="AN59" i="2"/>
  <c r="AN58" i="2"/>
  <c r="AN57" i="2"/>
  <c r="AN55" i="2"/>
  <c r="AN54" i="2"/>
  <c r="AN53" i="2"/>
  <c r="AN51" i="2"/>
  <c r="AN50" i="2"/>
  <c r="AN49" i="2"/>
  <c r="AN48" i="2"/>
  <c r="AN47" i="2"/>
  <c r="AN46" i="2"/>
  <c r="AN45" i="2"/>
  <c r="AN43" i="2"/>
  <c r="AN41" i="2"/>
  <c r="AN40" i="2"/>
  <c r="AN39" i="2"/>
  <c r="AN38" i="2"/>
  <c r="AN37" i="2"/>
  <c r="AN36" i="2"/>
  <c r="AN35" i="2"/>
  <c r="AN34" i="2"/>
  <c r="AN33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6" i="2"/>
  <c r="AN15" i="2"/>
  <c r="AN14" i="2"/>
  <c r="AN13" i="2"/>
  <c r="AM12" i="2"/>
  <c r="AN12" i="2" s="1"/>
  <c r="AN32" i="2" l="1"/>
  <c r="AL98" i="2"/>
  <c r="AN98" i="2" s="1"/>
  <c r="AN66" i="2"/>
  <c r="AN92" i="2"/>
  <c r="AN90" i="2"/>
  <c r="AN84" i="2"/>
  <c r="AN70" i="2"/>
  <c r="AN63" i="2"/>
  <c r="AN61" i="2"/>
  <c r="AN44" i="2"/>
</calcChain>
</file>

<file path=xl/sharedStrings.xml><?xml version="1.0" encoding="utf-8"?>
<sst xmlns="http://schemas.openxmlformats.org/spreadsheetml/2006/main" count="484" uniqueCount="280">
  <si>
    <t>Итого:</t>
  </si>
  <si>
    <t>Всего доходов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</si>
  <si>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</si>
  <si>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1 16 90 050 05 0000 140</t>
  </si>
  <si>
    <t>825</t>
  </si>
  <si>
    <t>82511690050050000140</t>
  </si>
  <si>
    <t/>
  </si>
  <si>
    <t>Прочие поступления от денежных взысканий (штрафов) и иных сумм в возмещение ущерба, зачисляемые в муниципальные бюджеты</t>
  </si>
  <si>
    <t>80311690050051000140</t>
  </si>
  <si>
    <t>80311690050050000140</t>
  </si>
  <si>
    <t>1 16 90 050 05 1000 140</t>
  </si>
  <si>
    <t>803</t>
  </si>
  <si>
    <t>Денежные взыскания (штрафы) за нарушение законодательства Российской Федерации об охране и использовании животного мира</t>
  </si>
  <si>
    <t>80311625030010000140</t>
  </si>
  <si>
    <t>1 16 25 030 01 0000 140</t>
  </si>
  <si>
    <t>Денежные взыскания (штрафы) за нарушение земельного законодательства</t>
  </si>
  <si>
    <t>32111625060016000140</t>
  </si>
  <si>
    <t>32111625060010000140</t>
  </si>
  <si>
    <t>1 16 25 060 01 6000 140</t>
  </si>
  <si>
    <t>321</t>
  </si>
  <si>
    <t>Федеральная служба государственной регистрации, кадастра и картографии</t>
  </si>
  <si>
    <t>18811690050056000140</t>
  </si>
  <si>
    <t>18811690050050000140</t>
  </si>
  <si>
    <t>1 16 90 050 05 6000 140</t>
  </si>
  <si>
    <t>188</t>
  </si>
  <si>
    <t>Денежные взыскания (штрафы) за нарушение законодательства РФ об административных правонарушениях, предусмотренные ст.20.25 Кодекса РФ об административных правонарушениях</t>
  </si>
  <si>
    <t>18811643000016000140</t>
  </si>
  <si>
    <t>18811643000010000140</t>
  </si>
  <si>
    <t>1 16 43 000 01 6000 140</t>
  </si>
  <si>
    <t>Прочие денежные взыскания (штрафы) за правонарушения в области дорожного движения</t>
  </si>
  <si>
    <t>18811630030016000140</t>
  </si>
  <si>
    <t>1 16 30 030 01 6000 140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</si>
  <si>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</si>
  <si>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18811608020016000140</t>
  </si>
  <si>
    <t>18811608000010000140</t>
  </si>
  <si>
    <t>1 16 08 020 01 6000 140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</si>
  <si>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</si>
  <si>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18811608010016000140</t>
  </si>
  <si>
    <t>1 16 08 010 01 6000 140</t>
  </si>
  <si>
    <t>Денежные взыскания (штрафы) за административные правонарушения в области налогов и сборов, предусмотренные Кодексом РФ об административных правонарушениях</t>
  </si>
  <si>
    <t>18211603030016000140</t>
  </si>
  <si>
    <t>18211603030010000140</t>
  </si>
  <si>
    <t>1 16 03 030 01 6000 140</t>
  </si>
  <si>
    <t>182</t>
  </si>
  <si>
    <t>Денежные взыскания (штрафы) на нарушение законодательства о налогах и сборах, предусмотренных ст. 116,117,118, п..1, 2 ст 120, 125,126,128,129, 129.1,132,133,134,135,135.1 НК РФ</t>
  </si>
  <si>
    <t>18211603010016000140</t>
  </si>
  <si>
    <t>18211603010010000140</t>
  </si>
  <si>
    <t>1 16 03 010 01 6000 140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</si>
  <si>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</si>
  <si>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18210803010011000110</t>
  </si>
  <si>
    <t>18210803010010000110</t>
  </si>
  <si>
    <t>1 08 03 010 01 1000 110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</si>
  <si>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</si>
  <si>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18210504020021000110</t>
  </si>
  <si>
    <t>18210504020020000110</t>
  </si>
  <si>
    <t>1 05 04 020 02 1000 110</t>
  </si>
  <si>
    <t>Единый сельскохозяйственный налог</t>
  </si>
  <si>
    <t>18210503010010000110</t>
  </si>
  <si>
    <t>18210503000010000110</t>
  </si>
  <si>
    <t>18210503010011000110</t>
  </si>
  <si>
    <t>1 05 03 010 01 1000 110</t>
  </si>
  <si>
    <t>18210502000020000110</t>
  </si>
  <si>
    <t>18210502010020000110</t>
  </si>
  <si>
    <t>Единый налог на вмененный доход для отдельных видов деятельности</t>
  </si>
  <si>
    <t>18210502010021000110</t>
  </si>
  <si>
    <t>1 05 02 010 02 1000 110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</si>
  <si>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 Налогового кодекса Российской Федерации</t>
  </si>
  <si>
    <t>18210102040011000110</t>
  </si>
  <si>
    <t>18210102040010000110</t>
  </si>
  <si>
    <t>18210102000010000110</t>
  </si>
  <si>
    <t>1 01 02 040 01 1000 110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</si>
  <si>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</si>
  <si>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</si>
  <si>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18210102030011000110</t>
  </si>
  <si>
    <t>1 01 02 030 01 1000 110</t>
  </si>
  <si>
    <t>18210102020010000110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</si>
  <si>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</si>
  <si>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</si>
  <si>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1 01 02 020 01 1000 110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</si>
  <si>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</si>
  <si>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</si>
  <si>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</si>
  <si>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>1 01 02 010 01 1000 110</t>
  </si>
  <si>
    <t>Федеральная налоговая служба</t>
  </si>
  <si>
    <t>17711690050057000140</t>
  </si>
  <si>
    <t>17711690050050000140</t>
  </si>
  <si>
    <t>1 16 90 050 05 7000 140</t>
  </si>
  <si>
    <t>177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</si>
  <si>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</si>
  <si>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17711643000017000140</t>
  </si>
  <si>
    <t>1 16 43 000 01 7000 140</t>
  </si>
  <si>
    <t>Прочие поступления от денежных взысканий (штрафов)</t>
  </si>
  <si>
    <t>16111633050056000140</t>
  </si>
  <si>
    <t>1 16 33 050 05 6000 140</t>
  </si>
  <si>
    <t>161</t>
  </si>
  <si>
    <t>Денежные взыскания (штрафы) за нарушения законодательства в области обеспечения санитарно-эпидемиологического благополучия человека и законодательства в сфере прав потребителей</t>
  </si>
  <si>
    <t>14111628000016000140</t>
  </si>
  <si>
    <t>1 16 28 000 01 6000 140</t>
  </si>
  <si>
    <t>141</t>
  </si>
  <si>
    <t>Федеральная служба по надзору в сфере защиты прав потребителей и благополучия человека</t>
  </si>
  <si>
    <t>10611690050056000140</t>
  </si>
  <si>
    <t>10611690050050000140</t>
  </si>
  <si>
    <t>106</t>
  </si>
  <si>
    <t>Денежные взыскания (штрафы) за нарушение законодательства в области охраны окружающей среды</t>
  </si>
  <si>
    <t>10611625050016000140</t>
  </si>
  <si>
    <t>1 16 25 050 01 6000 140</t>
  </si>
  <si>
    <t>Федеральная служба по надзору в сфере транспорта</t>
  </si>
  <si>
    <t>07611690050056000140</t>
  </si>
  <si>
    <t>076</t>
  </si>
  <si>
    <t xml:space="preserve"> Государственный комитет РФ по рыболовству</t>
  </si>
  <si>
    <t>Плата за размещение отходов производства и потребления</t>
  </si>
  <si>
    <t>04811201040016000120</t>
  </si>
  <si>
    <t>04811201000010000120</t>
  </si>
  <si>
    <t>1 12 01 040 01 6000 120</t>
  </si>
  <si>
    <t>048</t>
  </si>
  <si>
    <t>Плата за сброс загрязняющих веществ в водные объекты</t>
  </si>
  <si>
    <t>04811201030016000120</t>
  </si>
  <si>
    <t>1 12 01 030 01 6000 120</t>
  </si>
  <si>
    <t>Плата за выбросы загрязняющих веществ в атмосферный воздух передвижными объектами</t>
  </si>
  <si>
    <t>04811201020016000120</t>
  </si>
  <si>
    <t>1 12 01 020 01 6000 120</t>
  </si>
  <si>
    <t>Плата за выбросы загрязняющих веществ в атмосферный воздух стационарными объектами</t>
  </si>
  <si>
    <t>04811201010016000120</t>
  </si>
  <si>
    <t>1 12 01 010 01 6000 120</t>
  </si>
  <si>
    <t>Федеральная служба по надзору в сфере природопользования</t>
  </si>
  <si>
    <t>Субвенции бюджетам муниципальных районов на выполнение передаваемых полномочий субъектов Российской Федерации</t>
  </si>
  <si>
    <t>04120203024050000151</t>
  </si>
  <si>
    <t>2 02 03 024 05 0000 151</t>
  </si>
  <si>
    <t>041</t>
  </si>
  <si>
    <t>Прочие неналоговые доходы бюджетов муниципальных районов</t>
  </si>
  <si>
    <t>04111705050050000180</t>
  </si>
  <si>
    <t>1 17 05 050 05 0000 180</t>
  </si>
  <si>
    <t>Прочие доходы от оказания платных услуг (работ) получателями средств бюджетов муниципальных районов</t>
  </si>
  <si>
    <t>04111301995050000130</t>
  </si>
  <si>
    <t>1 13 01 995 05 0000 130</t>
  </si>
  <si>
    <t>Муниципальное казенное учреждение "Комплексный центр социального обслуживания населения Лахденпохского района"</t>
  </si>
  <si>
    <t>Прочие межбюджетные трансферты, передаваемые бюджетам муниципальных районов</t>
  </si>
  <si>
    <t>04020204999050000151</t>
  </si>
  <si>
    <t>2 02 04 999 05 0000 151</t>
  </si>
  <si>
    <t>040</t>
  </si>
  <si>
    <t>Прочие субвенции бюджетам муниципальных районов</t>
  </si>
  <si>
    <t>04020203999050000151</t>
  </si>
  <si>
    <t>2 02 03 999 05 0000 151</t>
  </si>
  <si>
    <t>04020203024050000151</t>
  </si>
  <si>
    <t>Прочие субсидии бюджетам муниципальных районов</t>
  </si>
  <si>
    <t>04020202999050000151</t>
  </si>
  <si>
    <t>2 02 02 999 05 0000 151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</si>
  <si>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</si>
  <si>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04020202215050000151</t>
  </si>
  <si>
    <t>2 02 02 215 05 0000 151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</si>
  <si>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</si>
  <si>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04011623052050000140</t>
  </si>
  <si>
    <t>1 16 23 052 05 0000 140</t>
  </si>
  <si>
    <t>04011301995050000130</t>
  </si>
  <si>
    <t>Муниципальное учреждение "Районное управление образования и по делам молодежи"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</si>
  <si>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</si>
  <si>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03920204014050000151</t>
  </si>
  <si>
    <t>2 02 04 014 05 0000 151</t>
  </si>
  <si>
    <t>039</t>
  </si>
  <si>
    <t>Контрольно-счетный комитет Лахденпохского муниципального района</t>
  </si>
  <si>
    <t>03711705050050000180</t>
  </si>
  <si>
    <t>037</t>
  </si>
  <si>
    <t>Невыясненные поступления, зачисляемые в бюджеты муниципальных районов</t>
  </si>
  <si>
    <t>03711701050050000180</t>
  </si>
  <si>
    <t>1 17 01 050 05 0000 180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</si>
  <si>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</si>
  <si>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03711406013130000430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</si>
  <si>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</si>
  <si>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</si>
  <si>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03711406013100000430</t>
  </si>
  <si>
    <t>1 14 06 013 10 0000 430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</si>
  <si>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</si>
  <si>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03711402053050000410</t>
  </si>
  <si>
    <t>1 14 02 053 05 0000 410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</si>
  <si>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</si>
  <si>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03711109045050000120</t>
  </si>
  <si>
    <t>1 11 09 045 05 0000 120</t>
  </si>
  <si>
    <t>Доходы от сдачи в аренду имущества, составляющего казну муниципальных районов (за исключением земельных участков)</t>
  </si>
  <si>
    <t>03711105075050000120</t>
  </si>
  <si>
    <t>1 11 05 075 05 0000 120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</si>
  <si>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</si>
  <si>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03711105013130000120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</si>
  <si>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</si>
  <si>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</si>
  <si>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03711105013100000120</t>
  </si>
  <si>
    <t>03711105010100000120</t>
  </si>
  <si>
    <t>1 11 05 013 10 0000 120</t>
  </si>
  <si>
    <t>Муниципальное казенное учреждение "Комитет по земельным и имущественным отношениям"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</si>
  <si>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</si>
  <si>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03121905000050000151</t>
  </si>
  <si>
    <t>2 19 05 000 05 0000 151</t>
  </si>
  <si>
    <t>031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</si>
  <si>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</si>
  <si>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03121805010050000151</t>
  </si>
  <si>
    <t>2 18 05 010 05 0000 151</t>
  </si>
  <si>
    <t>Прочие безвозмездные поступления в бюджеты муниципальных районов</t>
  </si>
  <si>
    <t>03120705030050000180</t>
  </si>
  <si>
    <t>03120705000050000180</t>
  </si>
  <si>
    <t>2 07 05 030 05 0000 180</t>
  </si>
  <si>
    <t>03120204014050000151</t>
  </si>
  <si>
    <t>Субвенции бюджетам муниципальных районов на проведение Всероссийской сельскохозяйственной переписи в 2016 году</t>
  </si>
  <si>
    <t>03120203121050000151</t>
  </si>
  <si>
    <t>2 02 03 121 05 0000 151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</si>
  <si>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</si>
  <si>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03120203119050000151</t>
  </si>
  <si>
    <t>2 02 03 119 05 0000 151</t>
  </si>
  <si>
    <t>03120203024050000151</t>
  </si>
  <si>
    <t>03120203024050000000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</si>
  <si>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</si>
  <si>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03120203015050000151</t>
  </si>
  <si>
    <t>2 02 03 015 05 0000 151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</si>
  <si>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</si>
  <si>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03120203007050000151</t>
  </si>
  <si>
    <t>2 02 03 007 05 0000 151</t>
  </si>
  <si>
    <t>03120202999050000151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</si>
  <si>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</si>
  <si>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03120202009050000151</t>
  </si>
  <si>
    <t>2 02 02 009 05 0000 151</t>
  </si>
  <si>
    <t>Дотации бюджетам муниципальных районов на выравнивание бюджетной обеспеченности</t>
  </si>
  <si>
    <t>03120201001050000151</t>
  </si>
  <si>
    <t>2 02 01 001 05 0000 151</t>
  </si>
  <si>
    <t>03111690050050000140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</si>
  <si>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</si>
  <si>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03111621050050000140</t>
  </si>
  <si>
    <t>1 16 21 050 05 0000 140</t>
  </si>
  <si>
    <t>Прочие доходы от компенсации затрат бюджетов муниципальных районов</t>
  </si>
  <si>
    <t>03111302995050000130</t>
  </si>
  <si>
    <t>1 13 02 995 05 0000 130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</si>
  <si>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</si>
  <si>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03111302065050000130</t>
  </si>
  <si>
    <t>1 13 02 065 05 0000 130</t>
  </si>
  <si>
    <t>03111301995050000130</t>
  </si>
  <si>
    <t>03111109045050000120</t>
  </si>
  <si>
    <t>Госпошлина за выдачу разрешения на установку рекламной конструкции</t>
  </si>
  <si>
    <t>03110807150011000110</t>
  </si>
  <si>
    <t>03110807150010000110</t>
  </si>
  <si>
    <t>1 08 07 150 01 1000 110</t>
  </si>
  <si>
    <t>Администрация Лахденпохского муниципального района</t>
  </si>
  <si>
    <t>Квартал 4</t>
  </si>
  <si>
    <t>Декабрь</t>
  </si>
  <si>
    <t>Ноябрь</t>
  </si>
  <si>
    <t>Октябрь</t>
  </si>
  <si>
    <t>9 месяцев</t>
  </si>
  <si>
    <t>Квартал 3</t>
  </si>
  <si>
    <t>Сентябрь</t>
  </si>
  <si>
    <t>Август</t>
  </si>
  <si>
    <t>Июль</t>
  </si>
  <si>
    <t>Полугодие</t>
  </si>
  <si>
    <t>Квартал 2</t>
  </si>
  <si>
    <t>Июнь</t>
  </si>
  <si>
    <t>Май</t>
  </si>
  <si>
    <t>Апрель</t>
  </si>
  <si>
    <t>Квартал 1</t>
  </si>
  <si>
    <t>Март</t>
  </si>
  <si>
    <t>Февраль</t>
  </si>
  <si>
    <t>Январь</t>
  </si>
  <si>
    <t>средств</t>
  </si>
  <si>
    <t>Код</t>
  </si>
  <si>
    <t>доходов бюджета</t>
  </si>
  <si>
    <t>главного администратора доходов</t>
  </si>
  <si>
    <t>Сумма доходов (тыс.рублей)</t>
  </si>
  <si>
    <t>План</t>
  </si>
  <si>
    <t>Тип</t>
  </si>
  <si>
    <t>Наименование главных администраторов доходов и вида (подвида) доходов бюджета Лахденпохского муниципального района</t>
  </si>
  <si>
    <t>Код бюджетной классификации Российской Федерации</t>
  </si>
  <si>
    <t>Прогнозные показатели по доходам, (тыс.рублей)</t>
  </si>
  <si>
    <t>Процент исполнения, %</t>
  </si>
  <si>
    <t>Исполнено (тыс.рублей)</t>
  </si>
  <si>
    <t>Исполнение прогнозных показателей по доходам бюджета</t>
  </si>
  <si>
    <t>Лахденпохского муниципального района</t>
  </si>
  <si>
    <t>по главным администраторам доходов за 2016 год</t>
  </si>
  <si>
    <t>Приложение 2</t>
  </si>
  <si>
    <t>к пояснительной записке</t>
  </si>
  <si>
    <t>к отчету об исполнении бюджета</t>
  </si>
  <si>
    <t>Лахденпохского муниципального района за 2016 год</t>
  </si>
  <si>
    <t>Министерство по природопользованию и экологии Республики Карелия</t>
  </si>
  <si>
    <t>Министерство сельского, рыбного и охотничьего хозяйства Республики Карелия</t>
  </si>
  <si>
    <t xml:space="preserve"> Министерство внутренних дел Российиской Федерации</t>
  </si>
  <si>
    <t xml:space="preserve"> Министерство Российской Федерации по делам гражданской обороны, чрезвычайным ситуациям и ликвидации последствий стихийных бедствий</t>
  </si>
  <si>
    <t>Территориальные органы Федеральной антимонопольной службы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</si>
</sst>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;[Red]\-#,##0"/>
    <numFmt numFmtId="166" formatCode="#,##0;[Red]\-#,##0;0"/>
    <numFmt numFmtId="167" formatCode="#,##0.00;[Red]\-#,##0.00;0.00"/>
    <numFmt numFmtId="168" formatCode="00\.00\.00"/>
  </numFmts>
  <fonts count="11" x14ac:knownFonts="1">
    <font>
      <sz val="11"/>
      <color theme="1"/>
      <name val="Arial"/>
      <family val="2"/>
      <charset val="204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b/>
      <i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23"/>
      </patternFill>
    </fill>
    <fill>
      <patternFill patternType="solid">
        <fgColor indexed="63"/>
      </patternFill>
    </fill>
    <fill>
      <patternFill patternType="solid">
        <fgColor indexed="60"/>
      </patternFill>
    </fill>
    <fill>
      <patternFill patternType="solid">
        <fgColor indexed="59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1" fillId="0" borderId="12" xfId="1" applyNumberFormat="1" applyFont="1" applyFill="1" applyBorder="1" applyAlignment="1" applyProtection="1">
      <protection hidden="1"/>
    </xf>
    <xf numFmtId="0" fontId="3" fillId="0" borderId="14" xfId="1" applyNumberFormat="1" applyFont="1" applyFill="1" applyBorder="1" applyAlignment="1" applyProtection="1">
      <alignment horizontal="right" wrapText="1"/>
      <protection hidden="1"/>
    </xf>
    <xf numFmtId="0" fontId="3" fillId="0" borderId="18" xfId="1" applyNumberFormat="1" applyFont="1" applyFill="1" applyBorder="1" applyAlignment="1" applyProtection="1">
      <alignment horizontal="right" wrapText="1"/>
      <protection hidden="1"/>
    </xf>
    <xf numFmtId="0" fontId="3" fillId="0" borderId="20" xfId="1" applyNumberFormat="1" applyFont="1" applyFill="1" applyBorder="1" applyAlignment="1" applyProtection="1">
      <alignment horizontal="right" wrapText="1"/>
      <protection hidden="1"/>
    </xf>
    <xf numFmtId="0" fontId="3" fillId="0" borderId="24" xfId="1" applyNumberFormat="1" applyFont="1" applyFill="1" applyBorder="1" applyAlignment="1" applyProtection="1">
      <alignment horizontal="right" wrapText="1"/>
      <protection hidden="1"/>
    </xf>
    <xf numFmtId="0" fontId="2" fillId="0" borderId="9" xfId="1" applyNumberFormat="1" applyFont="1" applyFill="1" applyBorder="1" applyAlignment="1" applyProtection="1">
      <alignment horizontal="centerContinuous" vertical="center"/>
      <protection hidden="1"/>
    </xf>
    <xf numFmtId="0" fontId="2" fillId="0" borderId="11" xfId="1" applyNumberFormat="1" applyFont="1" applyFill="1" applyBorder="1" applyAlignment="1" applyProtection="1">
      <alignment horizontal="centerContinuous" vertical="center"/>
      <protection hidden="1"/>
    </xf>
    <xf numFmtId="0" fontId="2" fillId="0" borderId="10" xfId="1" applyNumberFormat="1" applyFont="1" applyFill="1" applyBorder="1" applyAlignment="1" applyProtection="1">
      <alignment horizontal="centerContinuous" vertical="center"/>
      <protection hidden="1"/>
    </xf>
    <xf numFmtId="0" fontId="2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top" wrapText="1"/>
      <protection hidden="1"/>
    </xf>
    <xf numFmtId="0" fontId="2" fillId="0" borderId="11" xfId="1" applyNumberFormat="1" applyFont="1" applyFill="1" applyBorder="1" applyAlignment="1" applyProtection="1">
      <alignment vertical="center" wrapText="1"/>
      <protection hidden="1"/>
    </xf>
    <xf numFmtId="0" fontId="2" fillId="0" borderId="10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vertical="center" wrapText="1"/>
      <protection hidden="1"/>
    </xf>
    <xf numFmtId="0" fontId="2" fillId="0" borderId="29" xfId="1" applyNumberFormat="1" applyFont="1" applyFill="1" applyBorder="1" applyAlignment="1" applyProtection="1">
      <alignment horizontal="centerContinuous"/>
      <protection hidden="1"/>
    </xf>
    <xf numFmtId="0" fontId="2" fillId="0" borderId="22" xfId="1" applyNumberFormat="1" applyFont="1" applyFill="1" applyBorder="1" applyAlignment="1" applyProtection="1">
      <alignment horizontal="centerContinuous"/>
      <protection hidden="1"/>
    </xf>
    <xf numFmtId="0" fontId="2" fillId="0" borderId="29" xfId="1" applyNumberFormat="1" applyFont="1" applyFill="1" applyBorder="1" applyAlignment="1" applyProtection="1">
      <alignment horizontal="centerContinuous" wrapText="1"/>
      <protection hidden="1"/>
    </xf>
    <xf numFmtId="0" fontId="2" fillId="0" borderId="30" xfId="1" applyNumberFormat="1" applyFont="1" applyFill="1" applyBorder="1" applyAlignment="1" applyProtection="1">
      <alignment horizontal="center" wrapText="1"/>
      <protection hidden="1"/>
    </xf>
    <xf numFmtId="0" fontId="2" fillId="0" borderId="31" xfId="1" applyNumberFormat="1" applyFont="1" applyFill="1" applyBorder="1" applyAlignment="1" applyProtection="1">
      <alignment horizontal="center" wrapText="1"/>
      <protection hidden="1"/>
    </xf>
    <xf numFmtId="0" fontId="2" fillId="0" borderId="26" xfId="1" applyNumberFormat="1" applyFont="1" applyFill="1" applyBorder="1" applyAlignment="1" applyProtection="1">
      <alignment horizontal="center" wrapText="1"/>
      <protection hidden="1"/>
    </xf>
    <xf numFmtId="0" fontId="3" fillId="0" borderId="31" xfId="1" applyNumberFormat="1" applyFont="1" applyFill="1" applyBorder="1" applyAlignment="1" applyProtection="1">
      <alignment horizontal="center" wrapText="1"/>
      <protection hidden="1"/>
    </xf>
    <xf numFmtId="0" fontId="1" fillId="0" borderId="33" xfId="1" applyBorder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4" xfId="1" applyNumberFormat="1" applyFont="1" applyFill="1" applyBorder="1" applyAlignment="1" applyProtection="1">
      <alignment horizontal="center" vertical="top" wrapText="1"/>
      <protection hidden="1"/>
    </xf>
    <xf numFmtId="0" fontId="2" fillId="0" borderId="13" xfId="1" applyNumberFormat="1" applyFont="1" applyFill="1" applyBorder="1" applyAlignment="1" applyProtection="1">
      <alignment horizontal="center" vertical="top" wrapText="1"/>
      <protection hidden="1"/>
    </xf>
    <xf numFmtId="0" fontId="2" fillId="0" borderId="17" xfId="1" applyNumberFormat="1" applyFont="1" applyFill="1" applyBorder="1" applyAlignment="1" applyProtection="1">
      <alignment horizontal="center" vertical="top" wrapText="1"/>
      <protection hidden="1"/>
    </xf>
    <xf numFmtId="0" fontId="2" fillId="0" borderId="19" xfId="1" applyNumberFormat="1" applyFont="1" applyFill="1" applyBorder="1" applyAlignment="1" applyProtection="1">
      <alignment horizontal="center" vertical="top" wrapText="1"/>
      <protection hidden="1"/>
    </xf>
    <xf numFmtId="0" fontId="3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18" xfId="1" applyNumberFormat="1" applyFont="1" applyFill="1" applyBorder="1" applyAlignment="1" applyProtection="1">
      <alignment horizontal="center" vertical="top" wrapText="1"/>
      <protection hidden="1"/>
    </xf>
    <xf numFmtId="0" fontId="3" fillId="0" borderId="22" xfId="1" applyNumberFormat="1" applyFont="1" applyFill="1" applyBorder="1" applyAlignment="1" applyProtection="1">
      <alignment horizontal="center" vertical="top" wrapText="1"/>
      <protection hidden="1"/>
    </xf>
    <xf numFmtId="0" fontId="3" fillId="0" borderId="24" xfId="1" applyNumberFormat="1" applyFont="1" applyFill="1" applyBorder="1" applyAlignment="1" applyProtection="1">
      <alignment horizontal="center" vertical="top" wrapText="1"/>
      <protection hidden="1"/>
    </xf>
    <xf numFmtId="0" fontId="3" fillId="0" borderId="22" xfId="1" applyNumberFormat="1" applyFont="1" applyFill="1" applyBorder="1" applyAlignment="1" applyProtection="1">
      <alignment horizontal="left" vertical="top" wrapText="1"/>
      <protection hidden="1"/>
    </xf>
    <xf numFmtId="167" fontId="3" fillId="0" borderId="23" xfId="1" applyNumberFormat="1" applyFont="1" applyFill="1" applyBorder="1" applyAlignment="1" applyProtection="1">
      <alignment vertical="top" wrapText="1"/>
      <protection hidden="1"/>
    </xf>
    <xf numFmtId="10" fontId="3" fillId="0" borderId="21" xfId="1" applyNumberFormat="1" applyFont="1" applyFill="1" applyBorder="1" applyAlignment="1" applyProtection="1">
      <alignment vertical="top" wrapText="1"/>
      <protection hidden="1"/>
    </xf>
    <xf numFmtId="0" fontId="2" fillId="0" borderId="17" xfId="1" applyNumberFormat="1" applyFont="1" applyFill="1" applyBorder="1" applyAlignment="1" applyProtection="1">
      <alignment horizontal="right" vertical="top" wrapText="1"/>
      <protection hidden="1"/>
    </xf>
    <xf numFmtId="0" fontId="2" fillId="7" borderId="17" xfId="1" applyNumberFormat="1" applyFont="1" applyFill="1" applyBorder="1" applyAlignment="1" applyProtection="1">
      <alignment horizontal="right" vertical="top" wrapText="1"/>
      <protection hidden="1"/>
    </xf>
    <xf numFmtId="0" fontId="2" fillId="6" borderId="17" xfId="1" applyNumberFormat="1" applyFont="1" applyFill="1" applyBorder="1" applyAlignment="1" applyProtection="1">
      <alignment horizontal="right" vertical="top" wrapText="1"/>
      <protection hidden="1"/>
    </xf>
    <xf numFmtId="0" fontId="2" fillId="5" borderId="17" xfId="1" applyNumberFormat="1" applyFont="1" applyFill="1" applyBorder="1" applyAlignment="1" applyProtection="1">
      <alignment horizontal="right" vertical="top" wrapText="1"/>
      <protection hidden="1"/>
    </xf>
    <xf numFmtId="0" fontId="2" fillId="4" borderId="17" xfId="1" applyNumberFormat="1" applyFont="1" applyFill="1" applyBorder="1" applyAlignment="1" applyProtection="1">
      <alignment horizontal="right" vertical="top" wrapText="1"/>
      <protection hidden="1"/>
    </xf>
    <xf numFmtId="0" fontId="2" fillId="3" borderId="17" xfId="1" applyNumberFormat="1" applyFont="1" applyFill="1" applyBorder="1" applyAlignment="1" applyProtection="1">
      <alignment horizontal="right" vertical="top" wrapText="1"/>
      <protection hidden="1"/>
    </xf>
    <xf numFmtId="0" fontId="2" fillId="2" borderId="17" xfId="1" applyNumberFormat="1" applyFont="1" applyFill="1" applyBorder="1" applyAlignment="1" applyProtection="1">
      <alignment horizontal="right" vertical="top" wrapText="1"/>
      <protection hidden="1"/>
    </xf>
    <xf numFmtId="0" fontId="2" fillId="0" borderId="17" xfId="1" applyNumberFormat="1" applyFont="1" applyFill="1" applyBorder="1" applyAlignment="1" applyProtection="1">
      <alignment horizontal="left" vertical="top" wrapText="1"/>
      <protection hidden="1"/>
    </xf>
    <xf numFmtId="168" fontId="2" fillId="0" borderId="17" xfId="1" applyNumberFormat="1" applyFont="1" applyFill="1" applyBorder="1" applyAlignment="1" applyProtection="1">
      <alignment vertical="top" wrapText="1"/>
      <protection hidden="1"/>
    </xf>
    <xf numFmtId="167" fontId="2" fillId="0" borderId="17" xfId="1" applyNumberFormat="1" applyFont="1" applyFill="1" applyBorder="1" applyAlignment="1" applyProtection="1">
      <alignment vertical="top" wrapText="1"/>
      <protection hidden="1"/>
    </xf>
    <xf numFmtId="10" fontId="2" fillId="0" borderId="15" xfId="1" applyNumberFormat="1" applyFont="1" applyFill="1" applyBorder="1" applyAlignment="1" applyProtection="1">
      <alignment vertical="top" wrapText="1"/>
      <protection hidden="1"/>
    </xf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167" fontId="3" fillId="0" borderId="17" xfId="1" applyNumberFormat="1" applyFont="1" applyFill="1" applyBorder="1" applyAlignment="1" applyProtection="1">
      <alignment vertical="top" wrapText="1"/>
      <protection hidden="1"/>
    </xf>
    <xf numFmtId="10" fontId="3" fillId="0" borderId="15" xfId="1" applyNumberFormat="1" applyFont="1" applyFill="1" applyBorder="1" applyAlignment="1" applyProtection="1">
      <alignment vertical="top" wrapText="1"/>
      <protection hidden="1"/>
    </xf>
    <xf numFmtId="0" fontId="2" fillId="0" borderId="4" xfId="1" applyNumberFormat="1" applyFont="1" applyFill="1" applyBorder="1" applyAlignment="1" applyProtection="1">
      <alignment horizontal="right" vertical="top" wrapText="1"/>
      <protection hidden="1"/>
    </xf>
    <xf numFmtId="0" fontId="2" fillId="7" borderId="4" xfId="1" applyNumberFormat="1" applyFont="1" applyFill="1" applyBorder="1" applyAlignment="1" applyProtection="1">
      <alignment horizontal="right" vertical="top" wrapText="1"/>
      <protection hidden="1"/>
    </xf>
    <xf numFmtId="0" fontId="2" fillId="6" borderId="4" xfId="1" applyNumberFormat="1" applyFont="1" applyFill="1" applyBorder="1" applyAlignment="1" applyProtection="1">
      <alignment horizontal="right" vertical="top" wrapText="1"/>
      <protection hidden="1"/>
    </xf>
    <xf numFmtId="0" fontId="2" fillId="5" borderId="4" xfId="1" applyNumberFormat="1" applyFont="1" applyFill="1" applyBorder="1" applyAlignment="1" applyProtection="1">
      <alignment horizontal="right" vertical="top" wrapText="1"/>
      <protection hidden="1"/>
    </xf>
    <xf numFmtId="0" fontId="2" fillId="4" borderId="4" xfId="1" applyNumberFormat="1" applyFont="1" applyFill="1" applyBorder="1" applyAlignment="1" applyProtection="1">
      <alignment horizontal="right" vertical="top" wrapText="1"/>
      <protection hidden="1"/>
    </xf>
    <xf numFmtId="0" fontId="2" fillId="3" borderId="4" xfId="1" applyNumberFormat="1" applyFont="1" applyFill="1" applyBorder="1" applyAlignment="1" applyProtection="1">
      <alignment horizontal="right" vertical="top" wrapText="1"/>
      <protection hidden="1"/>
    </xf>
    <xf numFmtId="0" fontId="2" fillId="2" borderId="4" xfId="1" applyNumberFormat="1" applyFont="1" applyFill="1" applyBorder="1" applyAlignment="1" applyProtection="1">
      <alignment horizontal="right" vertical="top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8" fontId="2" fillId="0" borderId="4" xfId="1" applyNumberFormat="1" applyFont="1" applyFill="1" applyBorder="1" applyAlignment="1" applyProtection="1">
      <alignment vertical="top" wrapText="1"/>
      <protection hidden="1"/>
    </xf>
    <xf numFmtId="167" fontId="2" fillId="0" borderId="4" xfId="1" applyNumberFormat="1" applyFont="1" applyFill="1" applyBorder="1" applyAlignment="1" applyProtection="1">
      <alignment vertical="top" wrapText="1"/>
      <protection hidden="1"/>
    </xf>
    <xf numFmtId="10" fontId="2" fillId="0" borderId="1" xfId="1" applyNumberFormat="1" applyFont="1" applyFill="1" applyBorder="1" applyAlignment="1" applyProtection="1">
      <alignment vertical="top"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11" xfId="1" applyNumberFormat="1" applyFont="1" applyFill="1" applyBorder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7" borderId="9" xfId="1" applyNumberFormat="1" applyFont="1" applyFill="1" applyBorder="1" applyAlignment="1" applyProtection="1">
      <alignment horizontal="right" vertical="top" wrapText="1"/>
      <protection hidden="1"/>
    </xf>
    <xf numFmtId="0" fontId="2" fillId="6" borderId="0" xfId="1" applyNumberFormat="1" applyFont="1" applyFill="1" applyAlignment="1" applyProtection="1">
      <alignment horizontal="right" vertical="top" wrapText="1"/>
      <protection hidden="1"/>
    </xf>
    <xf numFmtId="0" fontId="2" fillId="5" borderId="0" xfId="1" applyNumberFormat="1" applyFont="1" applyFill="1" applyAlignment="1" applyProtection="1">
      <alignment horizontal="right" vertical="top" wrapText="1"/>
      <protection hidden="1"/>
    </xf>
    <xf numFmtId="0" fontId="2" fillId="4" borderId="0" xfId="1" applyNumberFormat="1" applyFont="1" applyFill="1" applyAlignment="1" applyProtection="1">
      <alignment horizontal="right" vertical="top" wrapText="1"/>
      <protection hidden="1"/>
    </xf>
    <xf numFmtId="0" fontId="2" fillId="3" borderId="0" xfId="1" applyNumberFormat="1" applyFont="1" applyFill="1" applyAlignment="1" applyProtection="1">
      <alignment horizontal="right" vertical="top" wrapText="1"/>
      <protection hidden="1"/>
    </xf>
    <xf numFmtId="0" fontId="2" fillId="2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left" vertical="top" wrapText="1"/>
      <protection hidden="1"/>
    </xf>
    <xf numFmtId="168" fontId="2" fillId="0" borderId="10" xfId="1" applyNumberFormat="1" applyFont="1" applyFill="1" applyBorder="1" applyAlignment="1" applyProtection="1">
      <alignment vertical="top" wrapText="1"/>
      <protection hidden="1"/>
    </xf>
    <xf numFmtId="167" fontId="2" fillId="0" borderId="0" xfId="1" applyNumberFormat="1" applyFont="1" applyFill="1" applyAlignment="1" applyProtection="1">
      <alignment vertical="top" wrapText="1"/>
      <protection hidden="1"/>
    </xf>
    <xf numFmtId="167" fontId="2" fillId="0" borderId="9" xfId="1" applyNumberFormat="1" applyFont="1" applyFill="1" applyBorder="1" applyAlignment="1" applyProtection="1">
      <alignment vertical="top" wrapText="1"/>
      <protection hidden="1"/>
    </xf>
    <xf numFmtId="166" fontId="2" fillId="0" borderId="8" xfId="1" applyNumberFormat="1" applyFont="1" applyFill="1" applyBorder="1" applyAlignment="1" applyProtection="1">
      <alignment vertical="top" wrapText="1"/>
      <protection hidden="1"/>
    </xf>
    <xf numFmtId="166" fontId="2" fillId="0" borderId="0" xfId="1" applyNumberFormat="1" applyFont="1" applyFill="1" applyAlignment="1" applyProtection="1">
      <alignment vertical="top" wrapText="1"/>
      <protection hidden="1"/>
    </xf>
    <xf numFmtId="10" fontId="2" fillId="0" borderId="0" xfId="1" applyNumberFormat="1" applyFont="1" applyFill="1" applyAlignment="1" applyProtection="1">
      <alignment vertical="top" wrapText="1"/>
      <protection hidden="1"/>
    </xf>
    <xf numFmtId="0" fontId="2" fillId="0" borderId="2" xfId="1" applyNumberFormat="1" applyFont="1" applyFill="1" applyBorder="1" applyAlignment="1" applyProtection="1">
      <alignment vertical="top"/>
      <protection hidden="1"/>
    </xf>
    <xf numFmtId="0" fontId="4" fillId="0" borderId="4" xfId="1" applyNumberFormat="1" applyFont="1" applyFill="1" applyBorder="1" applyAlignment="1" applyProtection="1">
      <alignment vertical="top"/>
      <protection hidden="1"/>
    </xf>
    <xf numFmtId="0" fontId="2" fillId="0" borderId="5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3" fillId="0" borderId="5" xfId="1" applyNumberFormat="1" applyFont="1" applyFill="1" applyBorder="1" applyAlignment="1" applyProtection="1">
      <alignment vertical="top"/>
      <protection hidden="1"/>
    </xf>
    <xf numFmtId="164" fontId="3" fillId="0" borderId="6" xfId="1" applyNumberFormat="1" applyFont="1" applyFill="1" applyBorder="1" applyAlignment="1" applyProtection="1">
      <alignment vertical="top"/>
      <protection hidden="1"/>
    </xf>
    <xf numFmtId="165" fontId="3" fillId="0" borderId="5" xfId="1" applyNumberFormat="1" applyFont="1" applyFill="1" applyBorder="1" applyAlignment="1" applyProtection="1">
      <alignment vertical="top"/>
      <protection hidden="1"/>
    </xf>
    <xf numFmtId="165" fontId="3" fillId="0" borderId="4" xfId="1" applyNumberFormat="1" applyFont="1" applyFill="1" applyBorder="1" applyAlignment="1" applyProtection="1">
      <alignment vertical="top"/>
      <protection hidden="1"/>
    </xf>
    <xf numFmtId="165" fontId="3" fillId="0" borderId="2" xfId="1" applyNumberFormat="1" applyFont="1" applyFill="1" applyBorder="1" applyAlignment="1" applyProtection="1">
      <alignment vertical="top"/>
      <protection hidden="1"/>
    </xf>
    <xf numFmtId="164" fontId="3" fillId="0" borderId="4" xfId="1" applyNumberFormat="1" applyFont="1" applyFill="1" applyBorder="1" applyAlignment="1" applyProtection="1">
      <alignment vertical="top"/>
      <protection hidden="1"/>
    </xf>
    <xf numFmtId="164" fontId="3" fillId="0" borderId="2" xfId="1" applyNumberFormat="1" applyFont="1" applyFill="1" applyBorder="1" applyAlignment="1" applyProtection="1">
      <alignment vertical="top"/>
      <protection hidden="1"/>
    </xf>
    <xf numFmtId="164" fontId="3" fillId="0" borderId="3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0" fontId="3" fillId="0" borderId="1" xfId="1" applyNumberFormat="1" applyFont="1" applyFill="1" applyBorder="1" applyAlignment="1" applyProtection="1">
      <alignment vertical="top"/>
      <protection hidden="1"/>
    </xf>
    <xf numFmtId="4" fontId="3" fillId="0" borderId="17" xfId="1" applyNumberFormat="1" applyFont="1" applyFill="1" applyBorder="1" applyAlignment="1" applyProtection="1">
      <alignment vertical="top" wrapText="1"/>
      <protection hidden="1"/>
    </xf>
    <xf numFmtId="4" fontId="2" fillId="0" borderId="17" xfId="1" applyNumberFormat="1" applyFont="1" applyFill="1" applyBorder="1" applyAlignment="1" applyProtection="1">
      <alignment vertical="top" wrapText="1"/>
      <protection hidden="1"/>
    </xf>
    <xf numFmtId="4" fontId="2" fillId="0" borderId="4" xfId="1" applyNumberFormat="1" applyFont="1" applyFill="1" applyBorder="1" applyAlignment="1" applyProtection="1">
      <alignment vertical="top" wrapText="1"/>
      <protection hidden="1"/>
    </xf>
    <xf numFmtId="4" fontId="2" fillId="0" borderId="0" xfId="1" applyNumberFormat="1" applyFont="1" applyFill="1" applyAlignment="1" applyProtection="1">
      <alignment vertical="top" wrapText="1"/>
      <protection hidden="1"/>
    </xf>
    <xf numFmtId="4" fontId="3" fillId="0" borderId="2" xfId="1" applyNumberFormat="1" applyFont="1" applyFill="1" applyBorder="1" applyAlignment="1" applyProtection="1">
      <alignment vertical="top"/>
      <protection hidden="1"/>
    </xf>
    <xf numFmtId="167" fontId="7" fillId="0" borderId="17" xfId="2" applyNumberFormat="1" applyFont="1" applyFill="1" applyBorder="1" applyAlignment="1" applyProtection="1">
      <alignment vertical="top" wrapText="1"/>
      <protection hidden="1"/>
    </xf>
    <xf numFmtId="0" fontId="10" fillId="0" borderId="16" xfId="1" applyNumberFormat="1" applyFont="1" applyFill="1" applyBorder="1" applyAlignment="1" applyProtection="1">
      <alignment horizontal="left" vertical="top" wrapText="1"/>
      <protection hidden="1"/>
    </xf>
    <xf numFmtId="0" fontId="3" fillId="0" borderId="17" xfId="1" applyNumberFormat="1" applyFont="1" applyFill="1" applyBorder="1" applyAlignment="1" applyProtection="1">
      <alignment horizontal="right" vertical="top" wrapText="1"/>
      <protection hidden="1"/>
    </xf>
    <xf numFmtId="0" fontId="3" fillId="0" borderId="16" xfId="1" applyNumberFormat="1" applyFont="1" applyFill="1" applyBorder="1" applyAlignment="1" applyProtection="1">
      <alignment horizontal="right" vertical="top" wrapText="1"/>
      <protection hidden="1"/>
    </xf>
    <xf numFmtId="168" fontId="3" fillId="0" borderId="17" xfId="1" applyNumberFormat="1" applyFont="1" applyFill="1" applyBorder="1" applyAlignment="1" applyProtection="1">
      <alignment vertical="top" wrapText="1"/>
      <protection hidden="1"/>
    </xf>
    <xf numFmtId="168" fontId="3" fillId="0" borderId="16" xfId="1" applyNumberFormat="1" applyFont="1" applyFill="1" applyBorder="1" applyAlignment="1" applyProtection="1">
      <alignment vertical="top" wrapText="1"/>
      <protection hidden="1"/>
    </xf>
    <xf numFmtId="0" fontId="3" fillId="0" borderId="23" xfId="1" applyNumberFormat="1" applyFont="1" applyFill="1" applyBorder="1" applyAlignment="1" applyProtection="1">
      <alignment horizontal="right" vertical="top" wrapText="1"/>
      <protection hidden="1"/>
    </xf>
    <xf numFmtId="0" fontId="3" fillId="0" borderId="22" xfId="1" applyNumberFormat="1" applyFont="1" applyFill="1" applyBorder="1" applyAlignment="1" applyProtection="1">
      <alignment horizontal="right" vertical="top" wrapText="1"/>
      <protection hidden="1"/>
    </xf>
    <xf numFmtId="168" fontId="3" fillId="0" borderId="23" xfId="1" applyNumberFormat="1" applyFont="1" applyFill="1" applyBorder="1" applyAlignment="1" applyProtection="1">
      <alignment vertical="top" wrapText="1"/>
      <protection hidden="1"/>
    </xf>
    <xf numFmtId="168" fontId="3" fillId="0" borderId="22" xfId="1" applyNumberFormat="1" applyFont="1" applyFill="1" applyBorder="1" applyAlignment="1" applyProtection="1">
      <alignment vertical="top" wrapText="1"/>
      <protection hidden="1"/>
    </xf>
    <xf numFmtId="0" fontId="2" fillId="0" borderId="32" xfId="1" applyNumberFormat="1" applyFont="1" applyFill="1" applyBorder="1" applyAlignment="1" applyProtection="1">
      <alignment horizontal="center" wrapText="1"/>
      <protection hidden="1"/>
    </xf>
    <xf numFmtId="0" fontId="2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7" fillId="0" borderId="0" xfId="1" applyFont="1" applyAlignment="1">
      <alignment horizontal="right"/>
    </xf>
    <xf numFmtId="0" fontId="7" fillId="0" borderId="0" xfId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99"/>
  <sheetViews>
    <sheetView showGridLines="0" tabSelected="1" zoomScaleNormal="100" workbookViewId="0">
      <selection activeCell="A6" sqref="A6:XFD6"/>
    </sheetView>
  </sheetViews>
  <sheetFormatPr defaultRowHeight="12.75" x14ac:dyDescent="0.2"/>
  <cols>
    <col min="1" max="1" width="0.25" style="1" customWidth="1"/>
    <col min="2" max="2" width="0" style="1" hidden="1" customWidth="1"/>
    <col min="3" max="3" width="12.375" style="1" customWidth="1"/>
    <col min="4" max="4" width="22.625" style="1" customWidth="1"/>
    <col min="5" max="14" width="0" style="1" hidden="1" customWidth="1"/>
    <col min="15" max="15" width="34" style="1" customWidth="1"/>
    <col min="16" max="37" width="0" style="1" hidden="1" customWidth="1"/>
    <col min="38" max="38" width="10.125" style="1" customWidth="1"/>
    <col min="39" max="39" width="9.625" style="1" customWidth="1"/>
    <col min="40" max="40" width="8.875" style="1" customWidth="1"/>
    <col min="41" max="41" width="0.625" style="1" customWidth="1"/>
    <col min="42" max="258" width="8" style="1" customWidth="1"/>
    <col min="259" max="16384" width="9" style="1"/>
  </cols>
  <sheetData>
    <row r="1" spans="1:41" s="38" customFormat="1" x14ac:dyDescent="0.2">
      <c r="AL1" s="138" t="s">
        <v>271</v>
      </c>
      <c r="AM1" s="138"/>
      <c r="AN1" s="138"/>
    </row>
    <row r="2" spans="1:41" s="38" customFormat="1" x14ac:dyDescent="0.2">
      <c r="O2" s="138" t="s">
        <v>272</v>
      </c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</row>
    <row r="3" spans="1:41" ht="12.75" customHeight="1" x14ac:dyDescent="0.2">
      <c r="A3" s="37"/>
      <c r="B3" s="36"/>
      <c r="C3" s="36"/>
      <c r="D3" s="36"/>
      <c r="E3" s="36"/>
      <c r="F3" s="36"/>
      <c r="G3" s="36"/>
      <c r="H3" s="36"/>
      <c r="I3" s="36"/>
      <c r="J3" s="36"/>
      <c r="K3" s="34"/>
      <c r="L3" s="33"/>
      <c r="M3" s="33"/>
      <c r="N3" s="33"/>
      <c r="O3" s="139" t="s">
        <v>273</v>
      </c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2"/>
    </row>
    <row r="4" spans="1:41" ht="12.75" customHeight="1" x14ac:dyDescent="0.2">
      <c r="A4" s="37"/>
      <c r="B4" s="36"/>
      <c r="C4" s="36"/>
      <c r="D4" s="36"/>
      <c r="E4" s="36"/>
      <c r="F4" s="36"/>
      <c r="G4" s="36"/>
      <c r="H4" s="36"/>
      <c r="I4" s="36"/>
      <c r="J4" s="36"/>
      <c r="K4" s="34"/>
      <c r="L4" s="33"/>
      <c r="M4" s="33"/>
      <c r="N4" s="33"/>
      <c r="O4" s="139" t="s">
        <v>274</v>
      </c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2"/>
    </row>
    <row r="5" spans="1:41" s="38" customFormat="1" ht="12.75" customHeight="1" x14ac:dyDescent="0.2">
      <c r="A5" s="44"/>
      <c r="B5" s="43"/>
      <c r="C5" s="43"/>
      <c r="D5" s="43"/>
      <c r="E5" s="43"/>
      <c r="F5" s="43"/>
      <c r="G5" s="43"/>
      <c r="H5" s="43"/>
      <c r="I5" s="43"/>
      <c r="J5" s="43"/>
      <c r="K5" s="41"/>
      <c r="L5" s="40"/>
      <c r="M5" s="40"/>
      <c r="N5" s="40"/>
      <c r="O5" s="45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39"/>
    </row>
    <row r="6" spans="1:41" ht="12.75" customHeight="1" x14ac:dyDescent="0.2">
      <c r="A6" s="35"/>
      <c r="B6" s="35"/>
      <c r="C6" s="136" t="s">
        <v>268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2"/>
    </row>
    <row r="7" spans="1:41" ht="12.75" customHeight="1" x14ac:dyDescent="0.2">
      <c r="A7" s="35"/>
      <c r="B7" s="35"/>
      <c r="C7" s="136" t="s">
        <v>269</v>
      </c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2"/>
    </row>
    <row r="8" spans="1:41" s="38" customFormat="1" ht="12.75" customHeight="1" x14ac:dyDescent="0.2">
      <c r="A8" s="42"/>
      <c r="B8" s="42"/>
      <c r="C8" s="136" t="s">
        <v>270</v>
      </c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39"/>
    </row>
    <row r="9" spans="1:41" ht="11.25" customHeight="1" thickBot="1" x14ac:dyDescent="0.25">
      <c r="A9" s="5"/>
      <c r="B9" s="5"/>
      <c r="C9" s="5"/>
      <c r="D9" s="5"/>
      <c r="E9" s="5"/>
      <c r="F9" s="5"/>
      <c r="G9" s="5"/>
      <c r="H9" s="5"/>
      <c r="I9" s="5"/>
      <c r="J9" s="4"/>
      <c r="K9" s="4"/>
      <c r="L9" s="4"/>
      <c r="M9" s="33"/>
      <c r="N9" s="3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2"/>
      <c r="AH9" s="2"/>
      <c r="AI9" s="2"/>
      <c r="AJ9" s="3"/>
      <c r="AK9" s="2"/>
      <c r="AL9" s="2"/>
      <c r="AM9" s="2"/>
      <c r="AN9" s="32"/>
      <c r="AO9" s="2"/>
    </row>
    <row r="10" spans="1:41" ht="24.75" customHeight="1" thickBot="1" x14ac:dyDescent="0.25">
      <c r="A10" s="7"/>
      <c r="B10" s="31"/>
      <c r="C10" s="128" t="s">
        <v>264</v>
      </c>
      <c r="D10" s="128"/>
      <c r="E10" s="28"/>
      <c r="F10" s="30"/>
      <c r="G10" s="30"/>
      <c r="H10" s="30"/>
      <c r="I10" s="30"/>
      <c r="J10" s="30"/>
      <c r="K10" s="30"/>
      <c r="L10" s="29"/>
      <c r="M10" s="29"/>
      <c r="N10" s="29"/>
      <c r="O10" s="129" t="s">
        <v>263</v>
      </c>
      <c r="P10" s="28" t="s">
        <v>262</v>
      </c>
      <c r="Q10" s="27"/>
      <c r="R10" s="27"/>
      <c r="S10" s="25"/>
      <c r="T10" s="26" t="s">
        <v>261</v>
      </c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133" t="s">
        <v>260</v>
      </c>
      <c r="AJ10" s="130"/>
      <c r="AK10" s="130"/>
      <c r="AL10" s="135" t="s">
        <v>265</v>
      </c>
      <c r="AM10" s="131" t="s">
        <v>267</v>
      </c>
      <c r="AN10" s="131" t="s">
        <v>266</v>
      </c>
      <c r="AO10" s="3"/>
    </row>
    <row r="11" spans="1:41" ht="36" customHeight="1" thickBot="1" x14ac:dyDescent="0.25">
      <c r="A11" s="7"/>
      <c r="B11" s="24"/>
      <c r="C11" s="23" t="s">
        <v>259</v>
      </c>
      <c r="D11" s="22" t="s">
        <v>258</v>
      </c>
      <c r="E11" s="21"/>
      <c r="F11" s="20"/>
      <c r="G11" s="20"/>
      <c r="H11" s="20"/>
      <c r="I11" s="20"/>
      <c r="J11" s="20"/>
      <c r="K11" s="20"/>
      <c r="L11" s="19" t="s">
        <v>257</v>
      </c>
      <c r="M11" s="19" t="s">
        <v>257</v>
      </c>
      <c r="N11" s="19"/>
      <c r="O11" s="129"/>
      <c r="P11" s="18" t="s">
        <v>256</v>
      </c>
      <c r="Q11" s="18" t="s">
        <v>255</v>
      </c>
      <c r="R11" s="18" t="s">
        <v>254</v>
      </c>
      <c r="S11" s="17" t="s">
        <v>253</v>
      </c>
      <c r="T11" s="15" t="s">
        <v>252</v>
      </c>
      <c r="U11" s="16" t="s">
        <v>251</v>
      </c>
      <c r="V11" s="16" t="s">
        <v>250</v>
      </c>
      <c r="W11" s="16" t="s">
        <v>249</v>
      </c>
      <c r="X11" s="16" t="s">
        <v>248</v>
      </c>
      <c r="Y11" s="15" t="s">
        <v>247</v>
      </c>
      <c r="Z11" s="14" t="s">
        <v>246</v>
      </c>
      <c r="AA11" s="14" t="s">
        <v>245</v>
      </c>
      <c r="AB11" s="14" t="s">
        <v>244</v>
      </c>
      <c r="AC11" s="14" t="s">
        <v>243</v>
      </c>
      <c r="AD11" s="14" t="s">
        <v>242</v>
      </c>
      <c r="AE11" s="14" t="s">
        <v>241</v>
      </c>
      <c r="AF11" s="14" t="s">
        <v>240</v>
      </c>
      <c r="AG11" s="14" t="s">
        <v>239</v>
      </c>
      <c r="AH11" s="14" t="s">
        <v>238</v>
      </c>
      <c r="AI11" s="134"/>
      <c r="AJ11" s="130"/>
      <c r="AK11" s="130"/>
      <c r="AL11" s="132"/>
      <c r="AM11" s="132"/>
      <c r="AN11" s="132"/>
      <c r="AO11" s="3"/>
    </row>
    <row r="12" spans="1:41" ht="21.75" customHeight="1" x14ac:dyDescent="0.2">
      <c r="A12" s="7"/>
      <c r="B12" s="13" t="s">
        <v>191</v>
      </c>
      <c r="C12" s="54" t="s">
        <v>191</v>
      </c>
      <c r="D12" s="53" t="s">
        <v>6</v>
      </c>
      <c r="E12" s="124"/>
      <c r="F12" s="124"/>
      <c r="G12" s="124"/>
      <c r="H12" s="124"/>
      <c r="I12" s="124"/>
      <c r="J12" s="124"/>
      <c r="K12" s="124"/>
      <c r="L12" s="124"/>
      <c r="M12" s="124"/>
      <c r="N12" s="125"/>
      <c r="O12" s="55" t="s">
        <v>237</v>
      </c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7"/>
      <c r="AL12" s="56">
        <v>49141.98</v>
      </c>
      <c r="AM12" s="56">
        <f>SUM(AM13:AM31)</f>
        <v>46933.718090000009</v>
      </c>
      <c r="AN12" s="57">
        <f>AM12/AL12</f>
        <v>0.95506363581605802</v>
      </c>
      <c r="AO12" s="9"/>
    </row>
    <row r="13" spans="1:41" ht="21.75" customHeight="1" x14ac:dyDescent="0.2">
      <c r="A13" s="7"/>
      <c r="B13" s="12" t="s">
        <v>191</v>
      </c>
      <c r="C13" s="50" t="s">
        <v>191</v>
      </c>
      <c r="D13" s="49" t="s">
        <v>236</v>
      </c>
      <c r="E13" s="58"/>
      <c r="F13" s="59"/>
      <c r="G13" s="60"/>
      <c r="H13" s="61" t="s">
        <v>235</v>
      </c>
      <c r="I13" s="62" t="s">
        <v>234</v>
      </c>
      <c r="J13" s="63"/>
      <c r="K13" s="64"/>
      <c r="L13" s="58"/>
      <c r="M13" s="65"/>
      <c r="N13" s="65"/>
      <c r="O13" s="65" t="s">
        <v>233</v>
      </c>
      <c r="P13" s="66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>
        <v>1.5</v>
      </c>
      <c r="AM13" s="67">
        <v>1.5</v>
      </c>
      <c r="AN13" s="68">
        <f t="shared" ref="AN13:AN74" si="0">AM13/AL13</f>
        <v>1</v>
      </c>
      <c r="AO13" s="9"/>
    </row>
    <row r="14" spans="1:41" ht="78.75" x14ac:dyDescent="0.2">
      <c r="A14" s="7"/>
      <c r="B14" s="12" t="s">
        <v>191</v>
      </c>
      <c r="C14" s="50" t="s">
        <v>191</v>
      </c>
      <c r="D14" s="49" t="s">
        <v>176</v>
      </c>
      <c r="E14" s="58"/>
      <c r="F14" s="59"/>
      <c r="G14" s="60"/>
      <c r="H14" s="61"/>
      <c r="I14" s="62" t="s">
        <v>232</v>
      </c>
      <c r="J14" s="63"/>
      <c r="K14" s="64"/>
      <c r="L14" s="58"/>
      <c r="M14" s="65"/>
      <c r="N14" s="65"/>
      <c r="O14" s="65" t="s">
        <v>174</v>
      </c>
      <c r="P14" s="66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>
        <v>999</v>
      </c>
      <c r="AM14" s="67">
        <v>971.95730000000003</v>
      </c>
      <c r="AN14" s="68">
        <f t="shared" si="0"/>
        <v>0.97293023023023029</v>
      </c>
      <c r="AO14" s="9"/>
    </row>
    <row r="15" spans="1:41" ht="32.25" customHeight="1" x14ac:dyDescent="0.2">
      <c r="A15" s="7"/>
      <c r="B15" s="12" t="s">
        <v>191</v>
      </c>
      <c r="C15" s="50" t="s">
        <v>191</v>
      </c>
      <c r="D15" s="49" t="s">
        <v>134</v>
      </c>
      <c r="E15" s="58"/>
      <c r="F15" s="59"/>
      <c r="G15" s="60"/>
      <c r="H15" s="61"/>
      <c r="I15" s="62" t="s">
        <v>231</v>
      </c>
      <c r="J15" s="63"/>
      <c r="K15" s="64"/>
      <c r="L15" s="58"/>
      <c r="M15" s="65"/>
      <c r="N15" s="65"/>
      <c r="O15" s="65" t="s">
        <v>132</v>
      </c>
      <c r="P15" s="66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>
        <v>43.5</v>
      </c>
      <c r="AM15" s="67">
        <v>43.014600000000002</v>
      </c>
      <c r="AN15" s="68">
        <f t="shared" si="0"/>
        <v>0.98884137931034488</v>
      </c>
      <c r="AO15" s="9"/>
    </row>
    <row r="16" spans="1:41" ht="33.75" x14ac:dyDescent="0.2">
      <c r="A16" s="7"/>
      <c r="B16" s="12" t="s">
        <v>191</v>
      </c>
      <c r="C16" s="50" t="s">
        <v>191</v>
      </c>
      <c r="D16" s="49" t="s">
        <v>230</v>
      </c>
      <c r="E16" s="58"/>
      <c r="F16" s="59"/>
      <c r="G16" s="60"/>
      <c r="H16" s="61"/>
      <c r="I16" s="62" t="s">
        <v>229</v>
      </c>
      <c r="J16" s="63"/>
      <c r="K16" s="64"/>
      <c r="L16" s="58"/>
      <c r="M16" s="65"/>
      <c r="N16" s="65"/>
      <c r="O16" s="65" t="s">
        <v>228</v>
      </c>
      <c r="P16" s="66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>
        <v>461.3</v>
      </c>
      <c r="AM16" s="67">
        <v>495.78332</v>
      </c>
      <c r="AN16" s="68">
        <f t="shared" si="0"/>
        <v>1.0747524821157597</v>
      </c>
      <c r="AO16" s="9"/>
    </row>
    <row r="17" spans="1:41" ht="21.75" customHeight="1" x14ac:dyDescent="0.2">
      <c r="A17" s="7"/>
      <c r="B17" s="12" t="s">
        <v>191</v>
      </c>
      <c r="C17" s="50" t="s">
        <v>191</v>
      </c>
      <c r="D17" s="49" t="s">
        <v>227</v>
      </c>
      <c r="E17" s="58"/>
      <c r="F17" s="59"/>
      <c r="G17" s="60"/>
      <c r="H17" s="61"/>
      <c r="I17" s="62" t="s">
        <v>226</v>
      </c>
      <c r="J17" s="63"/>
      <c r="K17" s="64"/>
      <c r="L17" s="58"/>
      <c r="M17" s="65"/>
      <c r="N17" s="65"/>
      <c r="O17" s="65" t="s">
        <v>225</v>
      </c>
      <c r="P17" s="66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>
        <v>0</v>
      </c>
      <c r="AM17" s="67">
        <v>29.56</v>
      </c>
      <c r="AN17" s="68"/>
      <c r="AO17" s="9"/>
    </row>
    <row r="18" spans="1:41" ht="56.25" x14ac:dyDescent="0.2">
      <c r="A18" s="7"/>
      <c r="B18" s="12" t="s">
        <v>191</v>
      </c>
      <c r="C18" s="50" t="s">
        <v>191</v>
      </c>
      <c r="D18" s="49" t="s">
        <v>224</v>
      </c>
      <c r="E18" s="58"/>
      <c r="F18" s="59"/>
      <c r="G18" s="60"/>
      <c r="H18" s="61" t="s">
        <v>223</v>
      </c>
      <c r="I18" s="62"/>
      <c r="J18" s="63"/>
      <c r="K18" s="64"/>
      <c r="L18" s="58"/>
      <c r="M18" s="65"/>
      <c r="N18" s="65"/>
      <c r="O18" s="65" t="s">
        <v>222</v>
      </c>
      <c r="P18" s="66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>
        <v>202.41249999999999</v>
      </c>
      <c r="AM18" s="67">
        <v>202.41249999999999</v>
      </c>
      <c r="AN18" s="68">
        <f t="shared" si="0"/>
        <v>1</v>
      </c>
      <c r="AO18" s="9"/>
    </row>
    <row r="19" spans="1:41" ht="45" x14ac:dyDescent="0.2">
      <c r="A19" s="7"/>
      <c r="B19" s="12" t="s">
        <v>191</v>
      </c>
      <c r="C19" s="50" t="s">
        <v>191</v>
      </c>
      <c r="D19" s="49" t="s">
        <v>3</v>
      </c>
      <c r="E19" s="58"/>
      <c r="F19" s="59"/>
      <c r="G19" s="60"/>
      <c r="H19" s="61" t="s">
        <v>221</v>
      </c>
      <c r="I19" s="62"/>
      <c r="J19" s="63"/>
      <c r="K19" s="64"/>
      <c r="L19" s="58"/>
      <c r="M19" s="65"/>
      <c r="N19" s="65"/>
      <c r="O19" s="65" t="s">
        <v>2</v>
      </c>
      <c r="P19" s="66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>
        <v>194</v>
      </c>
      <c r="AM19" s="67">
        <v>184.06005999999999</v>
      </c>
      <c r="AN19" s="68">
        <f t="shared" si="0"/>
        <v>0.94876319587628866</v>
      </c>
      <c r="AO19" s="9"/>
    </row>
    <row r="20" spans="1:41" ht="21.75" customHeight="1" x14ac:dyDescent="0.2">
      <c r="A20" s="7"/>
      <c r="B20" s="12" t="s">
        <v>191</v>
      </c>
      <c r="C20" s="50" t="s">
        <v>191</v>
      </c>
      <c r="D20" s="49" t="s">
        <v>220</v>
      </c>
      <c r="E20" s="58"/>
      <c r="F20" s="59"/>
      <c r="G20" s="60"/>
      <c r="H20" s="61"/>
      <c r="I20" s="62" t="s">
        <v>219</v>
      </c>
      <c r="J20" s="63"/>
      <c r="K20" s="64"/>
      <c r="L20" s="58"/>
      <c r="M20" s="65"/>
      <c r="N20" s="65"/>
      <c r="O20" s="65" t="s">
        <v>218</v>
      </c>
      <c r="P20" s="66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>
        <v>16095</v>
      </c>
      <c r="AM20" s="67">
        <v>16095</v>
      </c>
      <c r="AN20" s="68">
        <f t="shared" si="0"/>
        <v>1</v>
      </c>
      <c r="AO20" s="9"/>
    </row>
    <row r="21" spans="1:41" ht="45" x14ac:dyDescent="0.2">
      <c r="A21" s="7"/>
      <c r="B21" s="12" t="s">
        <v>191</v>
      </c>
      <c r="C21" s="50" t="s">
        <v>191</v>
      </c>
      <c r="D21" s="49" t="s">
        <v>217</v>
      </c>
      <c r="E21" s="58"/>
      <c r="F21" s="59"/>
      <c r="G21" s="60"/>
      <c r="H21" s="61"/>
      <c r="I21" s="62" t="s">
        <v>216</v>
      </c>
      <c r="J21" s="63"/>
      <c r="K21" s="64"/>
      <c r="L21" s="58"/>
      <c r="M21" s="65"/>
      <c r="N21" s="65"/>
      <c r="O21" s="65" t="s">
        <v>215</v>
      </c>
      <c r="P21" s="66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>
        <v>380</v>
      </c>
      <c r="AM21" s="67">
        <v>380</v>
      </c>
      <c r="AN21" s="68">
        <f t="shared" si="0"/>
        <v>1</v>
      </c>
      <c r="AO21" s="9"/>
    </row>
    <row r="22" spans="1:41" ht="21.75" customHeight="1" x14ac:dyDescent="0.2">
      <c r="A22" s="7"/>
      <c r="B22" s="12" t="s">
        <v>191</v>
      </c>
      <c r="C22" s="50" t="s">
        <v>191</v>
      </c>
      <c r="D22" s="49" t="s">
        <v>146</v>
      </c>
      <c r="E22" s="58"/>
      <c r="F22" s="59"/>
      <c r="G22" s="60"/>
      <c r="H22" s="61"/>
      <c r="I22" s="62" t="s">
        <v>214</v>
      </c>
      <c r="J22" s="63"/>
      <c r="K22" s="64"/>
      <c r="L22" s="58"/>
      <c r="M22" s="65"/>
      <c r="N22" s="65"/>
      <c r="O22" s="65" t="s">
        <v>144</v>
      </c>
      <c r="P22" s="66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>
        <v>11938.106</v>
      </c>
      <c r="AM22" s="67">
        <v>11150.902980000001</v>
      </c>
      <c r="AN22" s="68">
        <f t="shared" si="0"/>
        <v>0.93405963894105148</v>
      </c>
      <c r="AO22" s="9"/>
    </row>
    <row r="23" spans="1:41" ht="45" x14ac:dyDescent="0.2">
      <c r="A23" s="7"/>
      <c r="B23" s="12" t="s">
        <v>191</v>
      </c>
      <c r="C23" s="50" t="s">
        <v>191</v>
      </c>
      <c r="D23" s="49" t="s">
        <v>213</v>
      </c>
      <c r="E23" s="58"/>
      <c r="F23" s="59"/>
      <c r="G23" s="60"/>
      <c r="H23" s="61"/>
      <c r="I23" s="62" t="s">
        <v>212</v>
      </c>
      <c r="J23" s="63"/>
      <c r="K23" s="64"/>
      <c r="L23" s="58"/>
      <c r="M23" s="65"/>
      <c r="N23" s="65"/>
      <c r="O23" s="65" t="s">
        <v>211</v>
      </c>
      <c r="P23" s="66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>
        <v>8.1</v>
      </c>
      <c r="AM23" s="67">
        <v>8.1</v>
      </c>
      <c r="AN23" s="68">
        <f t="shared" si="0"/>
        <v>1</v>
      </c>
      <c r="AO23" s="9"/>
    </row>
    <row r="24" spans="1:41" ht="45" x14ac:dyDescent="0.2">
      <c r="A24" s="7"/>
      <c r="B24" s="12" t="s">
        <v>191</v>
      </c>
      <c r="C24" s="50" t="s">
        <v>191</v>
      </c>
      <c r="D24" s="49" t="s">
        <v>210</v>
      </c>
      <c r="E24" s="58"/>
      <c r="F24" s="59"/>
      <c r="G24" s="60"/>
      <c r="H24" s="61"/>
      <c r="I24" s="62" t="s">
        <v>209</v>
      </c>
      <c r="J24" s="63"/>
      <c r="K24" s="64"/>
      <c r="L24" s="58"/>
      <c r="M24" s="65"/>
      <c r="N24" s="65"/>
      <c r="O24" s="65" t="s">
        <v>208</v>
      </c>
      <c r="P24" s="66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>
        <v>836.4</v>
      </c>
      <c r="AM24" s="67">
        <v>836.4</v>
      </c>
      <c r="AN24" s="68">
        <f t="shared" si="0"/>
        <v>1</v>
      </c>
      <c r="AO24" s="9"/>
    </row>
    <row r="25" spans="1:41" ht="33.75" x14ac:dyDescent="0.2">
      <c r="A25" s="7"/>
      <c r="B25" s="12" t="s">
        <v>191</v>
      </c>
      <c r="C25" s="50" t="s">
        <v>191</v>
      </c>
      <c r="D25" s="49" t="s">
        <v>127</v>
      </c>
      <c r="E25" s="58"/>
      <c r="F25" s="59"/>
      <c r="G25" s="60" t="s">
        <v>207</v>
      </c>
      <c r="H25" s="61"/>
      <c r="I25" s="62" t="s">
        <v>206</v>
      </c>
      <c r="J25" s="63"/>
      <c r="K25" s="64"/>
      <c r="L25" s="58"/>
      <c r="M25" s="65"/>
      <c r="N25" s="65"/>
      <c r="O25" s="65" t="s">
        <v>125</v>
      </c>
      <c r="P25" s="66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>
        <v>17035</v>
      </c>
      <c r="AM25" s="67">
        <v>15657.62329</v>
      </c>
      <c r="AN25" s="68">
        <f t="shared" si="0"/>
        <v>0.9191443081890226</v>
      </c>
      <c r="AO25" s="9"/>
    </row>
    <row r="26" spans="1:41" ht="56.25" x14ac:dyDescent="0.2">
      <c r="A26" s="7"/>
      <c r="B26" s="12" t="s">
        <v>191</v>
      </c>
      <c r="C26" s="50" t="s">
        <v>191</v>
      </c>
      <c r="D26" s="49" t="s">
        <v>205</v>
      </c>
      <c r="E26" s="58"/>
      <c r="F26" s="59"/>
      <c r="G26" s="60"/>
      <c r="H26" s="61"/>
      <c r="I26" s="62" t="s">
        <v>204</v>
      </c>
      <c r="J26" s="63"/>
      <c r="K26" s="64"/>
      <c r="L26" s="58"/>
      <c r="M26" s="65"/>
      <c r="N26" s="65"/>
      <c r="O26" s="65" t="s">
        <v>203</v>
      </c>
      <c r="P26" s="66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>
        <v>738</v>
      </c>
      <c r="AM26" s="67">
        <v>738</v>
      </c>
      <c r="AN26" s="68">
        <f t="shared" si="0"/>
        <v>1</v>
      </c>
      <c r="AO26" s="9"/>
    </row>
    <row r="27" spans="1:41" ht="32.25" customHeight="1" x14ac:dyDescent="0.2">
      <c r="A27" s="7"/>
      <c r="B27" s="12" t="s">
        <v>191</v>
      </c>
      <c r="C27" s="50" t="s">
        <v>191</v>
      </c>
      <c r="D27" s="49" t="s">
        <v>202</v>
      </c>
      <c r="E27" s="58"/>
      <c r="F27" s="59"/>
      <c r="G27" s="60"/>
      <c r="H27" s="61"/>
      <c r="I27" s="62" t="s">
        <v>201</v>
      </c>
      <c r="J27" s="63"/>
      <c r="K27" s="64"/>
      <c r="L27" s="58"/>
      <c r="M27" s="65"/>
      <c r="N27" s="65"/>
      <c r="O27" s="65" t="s">
        <v>200</v>
      </c>
      <c r="P27" s="66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>
        <v>271</v>
      </c>
      <c r="AM27" s="67">
        <v>230.3</v>
      </c>
      <c r="AN27" s="68">
        <f t="shared" si="0"/>
        <v>0.84981549815498159</v>
      </c>
      <c r="AO27" s="9"/>
    </row>
    <row r="28" spans="1:41" ht="56.25" x14ac:dyDescent="0.2">
      <c r="A28" s="7"/>
      <c r="B28" s="12" t="s">
        <v>191</v>
      </c>
      <c r="C28" s="50" t="s">
        <v>191</v>
      </c>
      <c r="D28" s="49" t="s">
        <v>157</v>
      </c>
      <c r="E28" s="58"/>
      <c r="F28" s="59"/>
      <c r="G28" s="60"/>
      <c r="H28" s="61"/>
      <c r="I28" s="62" t="s">
        <v>199</v>
      </c>
      <c r="J28" s="63"/>
      <c r="K28" s="64"/>
      <c r="L28" s="58"/>
      <c r="M28" s="65"/>
      <c r="N28" s="65"/>
      <c r="O28" s="65" t="s">
        <v>155</v>
      </c>
      <c r="P28" s="66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>
        <v>506.55</v>
      </c>
      <c r="AM28" s="67">
        <v>506.55</v>
      </c>
      <c r="AN28" s="68">
        <f t="shared" si="0"/>
        <v>1</v>
      </c>
      <c r="AO28" s="9"/>
    </row>
    <row r="29" spans="1:41" ht="21.75" customHeight="1" x14ac:dyDescent="0.2">
      <c r="A29" s="7"/>
      <c r="B29" s="12" t="s">
        <v>191</v>
      </c>
      <c r="C29" s="50" t="s">
        <v>191</v>
      </c>
      <c r="D29" s="49" t="s">
        <v>198</v>
      </c>
      <c r="E29" s="58"/>
      <c r="F29" s="59"/>
      <c r="G29" s="60" t="s">
        <v>197</v>
      </c>
      <c r="H29" s="61" t="s">
        <v>196</v>
      </c>
      <c r="I29" s="62"/>
      <c r="J29" s="63"/>
      <c r="K29" s="64"/>
      <c r="L29" s="58"/>
      <c r="M29" s="65"/>
      <c r="N29" s="65"/>
      <c r="O29" s="65" t="s">
        <v>195</v>
      </c>
      <c r="P29" s="66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>
        <v>15</v>
      </c>
      <c r="AM29" s="67">
        <v>15</v>
      </c>
      <c r="AN29" s="68">
        <f t="shared" si="0"/>
        <v>1</v>
      </c>
      <c r="AO29" s="9"/>
    </row>
    <row r="30" spans="1:41" ht="45" x14ac:dyDescent="0.2">
      <c r="A30" s="7"/>
      <c r="B30" s="12" t="s">
        <v>191</v>
      </c>
      <c r="C30" s="50" t="s">
        <v>191</v>
      </c>
      <c r="D30" s="49" t="s">
        <v>194</v>
      </c>
      <c r="E30" s="58"/>
      <c r="F30" s="59"/>
      <c r="G30" s="60"/>
      <c r="H30" s="61"/>
      <c r="I30" s="62" t="s">
        <v>193</v>
      </c>
      <c r="J30" s="63"/>
      <c r="K30" s="64"/>
      <c r="L30" s="58"/>
      <c r="M30" s="65"/>
      <c r="N30" s="65"/>
      <c r="O30" s="65" t="s">
        <v>192</v>
      </c>
      <c r="P30" s="66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>
        <v>4.1956300000000004</v>
      </c>
      <c r="AM30" s="67">
        <v>4.1956300000000004</v>
      </c>
      <c r="AN30" s="68">
        <f t="shared" si="0"/>
        <v>1</v>
      </c>
      <c r="AO30" s="9"/>
    </row>
    <row r="31" spans="1:41" ht="45" x14ac:dyDescent="0.2">
      <c r="A31" s="7"/>
      <c r="B31" s="12" t="s">
        <v>191</v>
      </c>
      <c r="C31" s="50" t="s">
        <v>191</v>
      </c>
      <c r="D31" s="49" t="s">
        <v>190</v>
      </c>
      <c r="E31" s="58"/>
      <c r="F31" s="59"/>
      <c r="G31" s="60" t="s">
        <v>189</v>
      </c>
      <c r="H31" s="61"/>
      <c r="I31" s="62"/>
      <c r="J31" s="63"/>
      <c r="K31" s="64"/>
      <c r="L31" s="58"/>
      <c r="M31" s="65"/>
      <c r="N31" s="65"/>
      <c r="O31" s="65" t="s">
        <v>188</v>
      </c>
      <c r="P31" s="66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>
        <v>-587.08000000000004</v>
      </c>
      <c r="AM31" s="67">
        <v>-616.64158999999995</v>
      </c>
      <c r="AN31" s="68">
        <f t="shared" si="0"/>
        <v>1.0503535974654219</v>
      </c>
      <c r="AO31" s="9"/>
    </row>
    <row r="32" spans="1:41" ht="32.25" customHeight="1" x14ac:dyDescent="0.2">
      <c r="A32" s="7"/>
      <c r="B32" s="11" t="s">
        <v>161</v>
      </c>
      <c r="C32" s="52" t="s">
        <v>161</v>
      </c>
      <c r="D32" s="51" t="s">
        <v>6</v>
      </c>
      <c r="E32" s="120"/>
      <c r="F32" s="120"/>
      <c r="G32" s="120"/>
      <c r="H32" s="120"/>
      <c r="I32" s="120"/>
      <c r="J32" s="120"/>
      <c r="K32" s="120"/>
      <c r="L32" s="120"/>
      <c r="M32" s="120"/>
      <c r="N32" s="121"/>
      <c r="O32" s="69" t="s">
        <v>187</v>
      </c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3"/>
      <c r="AL32" s="113">
        <f>SUM(AL33:AL41)</f>
        <v>22965</v>
      </c>
      <c r="AM32" s="113">
        <f>SUM(AM33:AM41)</f>
        <v>15953.984190000001</v>
      </c>
      <c r="AN32" s="71">
        <f t="shared" si="0"/>
        <v>0.69470865186152841</v>
      </c>
      <c r="AO32" s="9"/>
    </row>
    <row r="33" spans="1:41" ht="78.75" x14ac:dyDescent="0.2">
      <c r="A33" s="7"/>
      <c r="B33" s="12" t="s">
        <v>161</v>
      </c>
      <c r="C33" s="50" t="s">
        <v>161</v>
      </c>
      <c r="D33" s="49" t="s">
        <v>186</v>
      </c>
      <c r="E33" s="58"/>
      <c r="F33" s="59"/>
      <c r="G33" s="60"/>
      <c r="H33" s="61" t="s">
        <v>185</v>
      </c>
      <c r="I33" s="62" t="s">
        <v>184</v>
      </c>
      <c r="J33" s="63"/>
      <c r="K33" s="64"/>
      <c r="L33" s="58"/>
      <c r="M33" s="65"/>
      <c r="N33" s="65"/>
      <c r="O33" s="65" t="s">
        <v>183</v>
      </c>
      <c r="P33" s="66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>
        <v>6780</v>
      </c>
      <c r="AM33" s="67">
        <v>7012.8332300000002</v>
      </c>
      <c r="AN33" s="68">
        <f t="shared" si="0"/>
        <v>1.0343411843657817</v>
      </c>
      <c r="AO33" s="9"/>
    </row>
    <row r="34" spans="1:41" ht="78.75" x14ac:dyDescent="0.2">
      <c r="A34" s="7"/>
      <c r="B34" s="12" t="s">
        <v>161</v>
      </c>
      <c r="C34" s="50" t="s">
        <v>161</v>
      </c>
      <c r="D34" s="49" t="s">
        <v>182</v>
      </c>
      <c r="E34" s="58"/>
      <c r="F34" s="59"/>
      <c r="G34" s="60"/>
      <c r="H34" s="61"/>
      <c r="I34" s="62" t="s">
        <v>181</v>
      </c>
      <c r="J34" s="63"/>
      <c r="K34" s="64"/>
      <c r="L34" s="58"/>
      <c r="M34" s="65"/>
      <c r="N34" s="65"/>
      <c r="O34" s="65" t="s">
        <v>180</v>
      </c>
      <c r="P34" s="66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>
        <v>1750</v>
      </c>
      <c r="AM34" s="67">
        <v>1945.4055000000001</v>
      </c>
      <c r="AN34" s="68">
        <f t="shared" si="0"/>
        <v>1.1116602857142857</v>
      </c>
      <c r="AO34" s="9"/>
    </row>
    <row r="35" spans="1:41" ht="33.75" x14ac:dyDescent="0.2">
      <c r="A35" s="7"/>
      <c r="B35" s="12" t="s">
        <v>161</v>
      </c>
      <c r="C35" s="50" t="s">
        <v>161</v>
      </c>
      <c r="D35" s="49" t="s">
        <v>179</v>
      </c>
      <c r="E35" s="58"/>
      <c r="F35" s="59"/>
      <c r="G35" s="60"/>
      <c r="H35" s="61"/>
      <c r="I35" s="62" t="s">
        <v>178</v>
      </c>
      <c r="J35" s="63"/>
      <c r="K35" s="64"/>
      <c r="L35" s="58"/>
      <c r="M35" s="65"/>
      <c r="N35" s="65"/>
      <c r="O35" s="65" t="s">
        <v>177</v>
      </c>
      <c r="P35" s="66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>
        <v>4700</v>
      </c>
      <c r="AM35" s="67">
        <v>4864.2131099999997</v>
      </c>
      <c r="AN35" s="68">
        <f t="shared" si="0"/>
        <v>1.034938959574468</v>
      </c>
      <c r="AO35" s="9"/>
    </row>
    <row r="36" spans="1:41" ht="78.75" x14ac:dyDescent="0.2">
      <c r="A36" s="7"/>
      <c r="B36" s="12" t="s">
        <v>161</v>
      </c>
      <c r="C36" s="50" t="s">
        <v>161</v>
      </c>
      <c r="D36" s="49" t="s">
        <v>176</v>
      </c>
      <c r="E36" s="58"/>
      <c r="F36" s="59"/>
      <c r="G36" s="60"/>
      <c r="H36" s="61"/>
      <c r="I36" s="62" t="s">
        <v>175</v>
      </c>
      <c r="J36" s="63"/>
      <c r="K36" s="64"/>
      <c r="L36" s="58"/>
      <c r="M36" s="65"/>
      <c r="N36" s="65"/>
      <c r="O36" s="65" t="s">
        <v>174</v>
      </c>
      <c r="P36" s="66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>
        <v>69</v>
      </c>
      <c r="AM36" s="67">
        <v>69.247</v>
      </c>
      <c r="AN36" s="68">
        <f t="shared" si="0"/>
        <v>1.0035797101449275</v>
      </c>
      <c r="AO36" s="9"/>
    </row>
    <row r="37" spans="1:41" ht="90" x14ac:dyDescent="0.2">
      <c r="A37" s="7"/>
      <c r="B37" s="12" t="s">
        <v>161</v>
      </c>
      <c r="C37" s="50" t="s">
        <v>161</v>
      </c>
      <c r="D37" s="49" t="s">
        <v>173</v>
      </c>
      <c r="E37" s="58"/>
      <c r="F37" s="59"/>
      <c r="G37" s="60"/>
      <c r="H37" s="61"/>
      <c r="I37" s="62" t="s">
        <v>172</v>
      </c>
      <c r="J37" s="63"/>
      <c r="K37" s="64"/>
      <c r="L37" s="58"/>
      <c r="M37" s="65"/>
      <c r="N37" s="65"/>
      <c r="O37" s="65" t="s">
        <v>171</v>
      </c>
      <c r="P37" s="66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>
        <v>572</v>
      </c>
      <c r="AM37" s="67">
        <v>572.04381999999998</v>
      </c>
      <c r="AN37" s="68">
        <f t="shared" si="0"/>
        <v>1.0000766083916084</v>
      </c>
      <c r="AO37" s="9"/>
    </row>
    <row r="38" spans="1:41" ht="45" x14ac:dyDescent="0.2">
      <c r="A38" s="7"/>
      <c r="B38" s="12" t="s">
        <v>161</v>
      </c>
      <c r="C38" s="50" t="s">
        <v>161</v>
      </c>
      <c r="D38" s="49" t="s">
        <v>170</v>
      </c>
      <c r="E38" s="58"/>
      <c r="F38" s="59"/>
      <c r="G38" s="60"/>
      <c r="H38" s="61"/>
      <c r="I38" s="62" t="s">
        <v>169</v>
      </c>
      <c r="J38" s="63"/>
      <c r="K38" s="64"/>
      <c r="L38" s="58"/>
      <c r="M38" s="65"/>
      <c r="N38" s="65"/>
      <c r="O38" s="65" t="s">
        <v>168</v>
      </c>
      <c r="P38" s="66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>
        <v>8781</v>
      </c>
      <c r="AM38" s="67">
        <v>1172.7255399999999</v>
      </c>
      <c r="AN38" s="68">
        <f t="shared" si="0"/>
        <v>0.13355261815282995</v>
      </c>
      <c r="AO38" s="9"/>
    </row>
    <row r="39" spans="1:41" ht="43.5" customHeight="1" x14ac:dyDescent="0.2">
      <c r="A39" s="7"/>
      <c r="B39" s="12" t="s">
        <v>161</v>
      </c>
      <c r="C39" s="50" t="s">
        <v>161</v>
      </c>
      <c r="D39" s="49" t="s">
        <v>167</v>
      </c>
      <c r="E39" s="58"/>
      <c r="F39" s="59"/>
      <c r="G39" s="60"/>
      <c r="H39" s="61"/>
      <c r="I39" s="62" t="s">
        <v>166</v>
      </c>
      <c r="J39" s="63"/>
      <c r="K39" s="64"/>
      <c r="L39" s="58"/>
      <c r="M39" s="65"/>
      <c r="N39" s="65"/>
      <c r="O39" s="65" t="s">
        <v>165</v>
      </c>
      <c r="P39" s="66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>
        <v>250</v>
      </c>
      <c r="AM39" s="67">
        <v>258.37313999999998</v>
      </c>
      <c r="AN39" s="68">
        <f t="shared" si="0"/>
        <v>1.03349256</v>
      </c>
      <c r="AO39" s="9"/>
    </row>
    <row r="40" spans="1:41" ht="22.5" x14ac:dyDescent="0.2">
      <c r="A40" s="7"/>
      <c r="B40" s="12" t="s">
        <v>161</v>
      </c>
      <c r="C40" s="50" t="s">
        <v>161</v>
      </c>
      <c r="D40" s="49" t="s">
        <v>164</v>
      </c>
      <c r="E40" s="58"/>
      <c r="F40" s="59"/>
      <c r="G40" s="60"/>
      <c r="H40" s="61" t="s">
        <v>163</v>
      </c>
      <c r="I40" s="62"/>
      <c r="J40" s="63"/>
      <c r="K40" s="64"/>
      <c r="L40" s="58"/>
      <c r="M40" s="65"/>
      <c r="N40" s="65"/>
      <c r="O40" s="65" t="s">
        <v>162</v>
      </c>
      <c r="P40" s="66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>
        <v>0</v>
      </c>
      <c r="AM40" s="67">
        <v>-3.7714099999999999</v>
      </c>
      <c r="AN40" s="68" t="e">
        <f t="shared" si="0"/>
        <v>#DIV/0!</v>
      </c>
      <c r="AO40" s="9"/>
    </row>
    <row r="41" spans="1:41" ht="22.5" x14ac:dyDescent="0.2">
      <c r="A41" s="7"/>
      <c r="B41" s="12" t="s">
        <v>161</v>
      </c>
      <c r="C41" s="50" t="s">
        <v>161</v>
      </c>
      <c r="D41" s="49" t="s">
        <v>131</v>
      </c>
      <c r="E41" s="58"/>
      <c r="F41" s="59"/>
      <c r="G41" s="60"/>
      <c r="H41" s="61" t="s">
        <v>160</v>
      </c>
      <c r="I41" s="62"/>
      <c r="J41" s="63"/>
      <c r="K41" s="64"/>
      <c r="L41" s="58"/>
      <c r="M41" s="65"/>
      <c r="N41" s="65"/>
      <c r="O41" s="65" t="s">
        <v>129</v>
      </c>
      <c r="P41" s="66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>
        <v>63</v>
      </c>
      <c r="AM41" s="67">
        <v>62.914259999999999</v>
      </c>
      <c r="AN41" s="68">
        <f t="shared" si="0"/>
        <v>0.99863904761904765</v>
      </c>
      <c r="AO41" s="9"/>
    </row>
    <row r="42" spans="1:41" ht="21.75" customHeight="1" x14ac:dyDescent="0.2">
      <c r="A42" s="7"/>
      <c r="B42" s="11" t="s">
        <v>158</v>
      </c>
      <c r="C42" s="52" t="s">
        <v>158</v>
      </c>
      <c r="D42" s="51" t="s">
        <v>6</v>
      </c>
      <c r="E42" s="120"/>
      <c r="F42" s="120"/>
      <c r="G42" s="120"/>
      <c r="H42" s="120"/>
      <c r="I42" s="120"/>
      <c r="J42" s="120"/>
      <c r="K42" s="120"/>
      <c r="L42" s="120"/>
      <c r="M42" s="120"/>
      <c r="N42" s="121"/>
      <c r="O42" s="69" t="s">
        <v>159</v>
      </c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3"/>
      <c r="AL42" s="113">
        <v>435</v>
      </c>
      <c r="AM42" s="70">
        <f>AM43</f>
        <v>435</v>
      </c>
      <c r="AN42" s="71">
        <f t="shared" si="0"/>
        <v>1</v>
      </c>
      <c r="AO42" s="9"/>
    </row>
    <row r="43" spans="1:41" ht="56.25" x14ac:dyDescent="0.2">
      <c r="A43" s="7"/>
      <c r="B43" s="12" t="s">
        <v>158</v>
      </c>
      <c r="C43" s="50" t="s">
        <v>158</v>
      </c>
      <c r="D43" s="49" t="s">
        <v>157</v>
      </c>
      <c r="E43" s="58"/>
      <c r="F43" s="59"/>
      <c r="G43" s="60"/>
      <c r="H43" s="61"/>
      <c r="I43" s="62" t="s">
        <v>156</v>
      </c>
      <c r="J43" s="63"/>
      <c r="K43" s="64"/>
      <c r="L43" s="58"/>
      <c r="M43" s="65"/>
      <c r="N43" s="65"/>
      <c r="O43" s="65" t="s">
        <v>155</v>
      </c>
      <c r="P43" s="66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>
        <v>435</v>
      </c>
      <c r="AM43" s="67">
        <v>435</v>
      </c>
      <c r="AN43" s="68">
        <f t="shared" si="0"/>
        <v>1</v>
      </c>
      <c r="AO43" s="9"/>
    </row>
    <row r="44" spans="1:41" ht="32.25" customHeight="1" x14ac:dyDescent="0.2">
      <c r="A44" s="7"/>
      <c r="B44" s="11" t="s">
        <v>139</v>
      </c>
      <c r="C44" s="52" t="s">
        <v>139</v>
      </c>
      <c r="D44" s="51" t="s">
        <v>6</v>
      </c>
      <c r="E44" s="120"/>
      <c r="F44" s="120"/>
      <c r="G44" s="120"/>
      <c r="H44" s="120"/>
      <c r="I44" s="120"/>
      <c r="J44" s="120"/>
      <c r="K44" s="120"/>
      <c r="L44" s="120"/>
      <c r="M44" s="120"/>
      <c r="N44" s="121"/>
      <c r="O44" s="69" t="s">
        <v>154</v>
      </c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3"/>
      <c r="AL44" s="113">
        <f>SUM(AL45:AL51)</f>
        <v>140475.59953000001</v>
      </c>
      <c r="AM44" s="70">
        <f>SUM(AM45:AM51)</f>
        <v>139888.58864999999</v>
      </c>
      <c r="AN44" s="71">
        <f t="shared" si="0"/>
        <v>0.99582126090250533</v>
      </c>
      <c r="AO44" s="9"/>
    </row>
    <row r="45" spans="1:41" ht="33.75" x14ac:dyDescent="0.2">
      <c r="A45" s="7"/>
      <c r="B45" s="12" t="s">
        <v>139</v>
      </c>
      <c r="C45" s="50" t="s">
        <v>139</v>
      </c>
      <c r="D45" s="49" t="s">
        <v>134</v>
      </c>
      <c r="E45" s="58"/>
      <c r="F45" s="59"/>
      <c r="G45" s="60"/>
      <c r="H45" s="61"/>
      <c r="I45" s="62" t="s">
        <v>153</v>
      </c>
      <c r="J45" s="63"/>
      <c r="K45" s="64"/>
      <c r="L45" s="58"/>
      <c r="M45" s="65"/>
      <c r="N45" s="65"/>
      <c r="O45" s="65" t="s">
        <v>132</v>
      </c>
      <c r="P45" s="66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114">
        <v>12727.241770000001</v>
      </c>
      <c r="AM45" s="67">
        <v>12082.4326</v>
      </c>
      <c r="AN45" s="68">
        <f t="shared" si="0"/>
        <v>0.94933629912492812</v>
      </c>
      <c r="AO45" s="9"/>
    </row>
    <row r="46" spans="1:41" ht="45" x14ac:dyDescent="0.2">
      <c r="A46" s="7"/>
      <c r="B46" s="12" t="s">
        <v>139</v>
      </c>
      <c r="C46" s="50" t="s">
        <v>139</v>
      </c>
      <c r="D46" s="49" t="s">
        <v>152</v>
      </c>
      <c r="E46" s="58"/>
      <c r="F46" s="59"/>
      <c r="G46" s="60"/>
      <c r="H46" s="61"/>
      <c r="I46" s="62" t="s">
        <v>151</v>
      </c>
      <c r="J46" s="63"/>
      <c r="K46" s="64"/>
      <c r="L46" s="58"/>
      <c r="M46" s="65"/>
      <c r="N46" s="65"/>
      <c r="O46" s="65" t="s">
        <v>150</v>
      </c>
      <c r="P46" s="66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114">
        <v>23.65776</v>
      </c>
      <c r="AM46" s="67">
        <v>23.65776</v>
      </c>
      <c r="AN46" s="68">
        <f t="shared" si="0"/>
        <v>1</v>
      </c>
      <c r="AO46" s="9"/>
    </row>
    <row r="47" spans="1:41" ht="45" x14ac:dyDescent="0.2">
      <c r="A47" s="7"/>
      <c r="B47" s="12" t="s">
        <v>139</v>
      </c>
      <c r="C47" s="50" t="s">
        <v>139</v>
      </c>
      <c r="D47" s="49" t="s">
        <v>149</v>
      </c>
      <c r="E47" s="58"/>
      <c r="F47" s="59"/>
      <c r="G47" s="60"/>
      <c r="H47" s="61"/>
      <c r="I47" s="62" t="s">
        <v>148</v>
      </c>
      <c r="J47" s="63"/>
      <c r="K47" s="64"/>
      <c r="L47" s="58"/>
      <c r="M47" s="65"/>
      <c r="N47" s="65"/>
      <c r="O47" s="65" t="s">
        <v>147</v>
      </c>
      <c r="P47" s="66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114">
        <v>800</v>
      </c>
      <c r="AM47" s="67">
        <v>800</v>
      </c>
      <c r="AN47" s="68">
        <f t="shared" si="0"/>
        <v>1</v>
      </c>
      <c r="AO47" s="9"/>
    </row>
    <row r="48" spans="1:41" ht="21.75" customHeight="1" x14ac:dyDescent="0.2">
      <c r="A48" s="7"/>
      <c r="B48" s="12" t="s">
        <v>139</v>
      </c>
      <c r="C48" s="50" t="s">
        <v>139</v>
      </c>
      <c r="D48" s="49" t="s">
        <v>146</v>
      </c>
      <c r="E48" s="58"/>
      <c r="F48" s="59"/>
      <c r="G48" s="60"/>
      <c r="H48" s="61"/>
      <c r="I48" s="62" t="s">
        <v>145</v>
      </c>
      <c r="J48" s="63"/>
      <c r="K48" s="64"/>
      <c r="L48" s="58"/>
      <c r="M48" s="65"/>
      <c r="N48" s="65"/>
      <c r="O48" s="65" t="s">
        <v>144</v>
      </c>
      <c r="P48" s="66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114">
        <v>8212</v>
      </c>
      <c r="AM48" s="67">
        <v>7970.4393899999995</v>
      </c>
      <c r="AN48" s="68">
        <f t="shared" si="0"/>
        <v>0.97058443619094004</v>
      </c>
      <c r="AO48" s="9"/>
    </row>
    <row r="49" spans="1:41" ht="33.75" x14ac:dyDescent="0.2">
      <c r="A49" s="7"/>
      <c r="B49" s="12" t="s">
        <v>139</v>
      </c>
      <c r="C49" s="50" t="s">
        <v>139</v>
      </c>
      <c r="D49" s="49" t="s">
        <v>127</v>
      </c>
      <c r="E49" s="58"/>
      <c r="F49" s="59"/>
      <c r="G49" s="60"/>
      <c r="H49" s="61"/>
      <c r="I49" s="62" t="s">
        <v>143</v>
      </c>
      <c r="J49" s="63"/>
      <c r="K49" s="64"/>
      <c r="L49" s="58"/>
      <c r="M49" s="65"/>
      <c r="N49" s="65"/>
      <c r="O49" s="65" t="s">
        <v>125</v>
      </c>
      <c r="P49" s="66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114">
        <v>12899</v>
      </c>
      <c r="AM49" s="67">
        <v>13212.1</v>
      </c>
      <c r="AN49" s="68">
        <f t="shared" si="0"/>
        <v>1.0242731994728274</v>
      </c>
      <c r="AO49" s="9"/>
    </row>
    <row r="50" spans="1:41" ht="21.75" customHeight="1" x14ac:dyDescent="0.2">
      <c r="A50" s="7"/>
      <c r="B50" s="12" t="s">
        <v>139</v>
      </c>
      <c r="C50" s="50" t="s">
        <v>139</v>
      </c>
      <c r="D50" s="49" t="s">
        <v>142</v>
      </c>
      <c r="E50" s="58"/>
      <c r="F50" s="59"/>
      <c r="G50" s="60"/>
      <c r="H50" s="61"/>
      <c r="I50" s="62" t="s">
        <v>141</v>
      </c>
      <c r="J50" s="63"/>
      <c r="K50" s="64"/>
      <c r="L50" s="58"/>
      <c r="M50" s="65"/>
      <c r="N50" s="65"/>
      <c r="O50" s="65" t="s">
        <v>140</v>
      </c>
      <c r="P50" s="66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114">
        <v>105654</v>
      </c>
      <c r="AM50" s="67">
        <v>105645.27304</v>
      </c>
      <c r="AN50" s="68">
        <f t="shared" si="0"/>
        <v>0.99991740057167733</v>
      </c>
      <c r="AO50" s="9"/>
    </row>
    <row r="51" spans="1:41" ht="33.75" x14ac:dyDescent="0.2">
      <c r="A51" s="7"/>
      <c r="B51" s="12" t="s">
        <v>139</v>
      </c>
      <c r="C51" s="50" t="s">
        <v>139</v>
      </c>
      <c r="D51" s="49" t="s">
        <v>138</v>
      </c>
      <c r="E51" s="58"/>
      <c r="F51" s="59"/>
      <c r="G51" s="60"/>
      <c r="H51" s="61"/>
      <c r="I51" s="62" t="s">
        <v>137</v>
      </c>
      <c r="J51" s="63"/>
      <c r="K51" s="64"/>
      <c r="L51" s="58"/>
      <c r="M51" s="65"/>
      <c r="N51" s="65"/>
      <c r="O51" s="65" t="s">
        <v>136</v>
      </c>
      <c r="P51" s="66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114">
        <v>159.69999999999999</v>
      </c>
      <c r="AM51" s="67">
        <v>154.68585999999999</v>
      </c>
      <c r="AN51" s="68">
        <f t="shared" si="0"/>
        <v>0.96860275516593619</v>
      </c>
      <c r="AO51" s="9"/>
    </row>
    <row r="52" spans="1:41" ht="45" x14ac:dyDescent="0.2">
      <c r="A52" s="7"/>
      <c r="B52" s="11" t="s">
        <v>128</v>
      </c>
      <c r="C52" s="52" t="s">
        <v>128</v>
      </c>
      <c r="D52" s="51" t="s">
        <v>6</v>
      </c>
      <c r="E52" s="120"/>
      <c r="F52" s="120"/>
      <c r="G52" s="120"/>
      <c r="H52" s="120"/>
      <c r="I52" s="120"/>
      <c r="J52" s="120"/>
      <c r="K52" s="120"/>
      <c r="L52" s="120"/>
      <c r="M52" s="120"/>
      <c r="N52" s="121"/>
      <c r="O52" s="69" t="s">
        <v>135</v>
      </c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3"/>
      <c r="AL52" s="113">
        <f>AL53+AL54+AL55</f>
        <v>23544.491999999998</v>
      </c>
      <c r="AM52" s="70">
        <f>AM53+AM54+AM55</f>
        <v>23546.352220000001</v>
      </c>
      <c r="AN52" s="71">
        <f t="shared" si="0"/>
        <v>1.0000790087125262</v>
      </c>
      <c r="AO52" s="9"/>
    </row>
    <row r="53" spans="1:41" ht="33.75" x14ac:dyDescent="0.2">
      <c r="A53" s="7"/>
      <c r="B53" s="12" t="s">
        <v>128</v>
      </c>
      <c r="C53" s="50" t="s">
        <v>128</v>
      </c>
      <c r="D53" s="49" t="s">
        <v>134</v>
      </c>
      <c r="E53" s="58"/>
      <c r="F53" s="59"/>
      <c r="G53" s="60"/>
      <c r="H53" s="61"/>
      <c r="I53" s="62" t="s">
        <v>133</v>
      </c>
      <c r="J53" s="63"/>
      <c r="K53" s="64"/>
      <c r="L53" s="58"/>
      <c r="M53" s="65"/>
      <c r="N53" s="65"/>
      <c r="O53" s="65" t="s">
        <v>132</v>
      </c>
      <c r="P53" s="66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114">
        <v>4300</v>
      </c>
      <c r="AM53" s="67">
        <v>4301.8602199999996</v>
      </c>
      <c r="AN53" s="68">
        <f t="shared" si="0"/>
        <v>1.0004326093023255</v>
      </c>
      <c r="AO53" s="9"/>
    </row>
    <row r="54" spans="1:41" ht="22.5" x14ac:dyDescent="0.2">
      <c r="A54" s="7"/>
      <c r="B54" s="12" t="s">
        <v>128</v>
      </c>
      <c r="C54" s="50" t="s">
        <v>128</v>
      </c>
      <c r="D54" s="49" t="s">
        <v>131</v>
      </c>
      <c r="E54" s="58"/>
      <c r="F54" s="59"/>
      <c r="G54" s="60"/>
      <c r="H54" s="61" t="s">
        <v>130</v>
      </c>
      <c r="I54" s="62"/>
      <c r="J54" s="63"/>
      <c r="K54" s="64"/>
      <c r="L54" s="58"/>
      <c r="M54" s="65"/>
      <c r="N54" s="65"/>
      <c r="O54" s="65" t="s">
        <v>129</v>
      </c>
      <c r="P54" s="66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114">
        <v>3.492</v>
      </c>
      <c r="AM54" s="67">
        <v>3.492</v>
      </c>
      <c r="AN54" s="68">
        <f t="shared" si="0"/>
        <v>1</v>
      </c>
      <c r="AO54" s="9"/>
    </row>
    <row r="55" spans="1:41" ht="33.75" x14ac:dyDescent="0.2">
      <c r="A55" s="7"/>
      <c r="B55" s="12" t="s">
        <v>128</v>
      </c>
      <c r="C55" s="50" t="s">
        <v>128</v>
      </c>
      <c r="D55" s="49" t="s">
        <v>127</v>
      </c>
      <c r="E55" s="58"/>
      <c r="F55" s="59"/>
      <c r="G55" s="60"/>
      <c r="H55" s="61"/>
      <c r="I55" s="62" t="s">
        <v>126</v>
      </c>
      <c r="J55" s="63"/>
      <c r="K55" s="64"/>
      <c r="L55" s="58"/>
      <c r="M55" s="65"/>
      <c r="N55" s="65"/>
      <c r="O55" s="65" t="s">
        <v>125</v>
      </c>
      <c r="P55" s="66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114">
        <v>19241</v>
      </c>
      <c r="AM55" s="67">
        <v>19241</v>
      </c>
      <c r="AN55" s="68">
        <f t="shared" si="0"/>
        <v>1</v>
      </c>
      <c r="AO55" s="9"/>
    </row>
    <row r="56" spans="1:41" ht="21.75" customHeight="1" x14ac:dyDescent="0.2">
      <c r="A56" s="7"/>
      <c r="B56" s="11" t="s">
        <v>114</v>
      </c>
      <c r="C56" s="52" t="s">
        <v>114</v>
      </c>
      <c r="D56" s="51" t="s">
        <v>6</v>
      </c>
      <c r="E56" s="120"/>
      <c r="F56" s="120"/>
      <c r="G56" s="120"/>
      <c r="H56" s="120"/>
      <c r="I56" s="120"/>
      <c r="J56" s="120"/>
      <c r="K56" s="120"/>
      <c r="L56" s="120"/>
      <c r="M56" s="120"/>
      <c r="N56" s="121"/>
      <c r="O56" s="69" t="s">
        <v>124</v>
      </c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3"/>
      <c r="AL56" s="113">
        <f>AL57+AL58+AL59+AL60</f>
        <v>740</v>
      </c>
      <c r="AM56" s="70">
        <f>AM57+AM58+AM59+AM60</f>
        <v>738.45263999999997</v>
      </c>
      <c r="AN56" s="71">
        <f t="shared" si="0"/>
        <v>0.99790897297297299</v>
      </c>
      <c r="AO56" s="9"/>
    </row>
    <row r="57" spans="1:41" ht="21.75" customHeight="1" x14ac:dyDescent="0.2">
      <c r="A57" s="7"/>
      <c r="B57" s="12" t="s">
        <v>114</v>
      </c>
      <c r="C57" s="50" t="s">
        <v>114</v>
      </c>
      <c r="D57" s="49" t="s">
        <v>123</v>
      </c>
      <c r="E57" s="58"/>
      <c r="F57" s="59"/>
      <c r="G57" s="60" t="s">
        <v>112</v>
      </c>
      <c r="H57" s="61" t="s">
        <v>122</v>
      </c>
      <c r="I57" s="62"/>
      <c r="J57" s="63"/>
      <c r="K57" s="64"/>
      <c r="L57" s="58"/>
      <c r="M57" s="65"/>
      <c r="N57" s="65"/>
      <c r="O57" s="65" t="s">
        <v>121</v>
      </c>
      <c r="P57" s="66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118">
        <v>289</v>
      </c>
      <c r="AM57" s="67">
        <v>288.62205999999998</v>
      </c>
      <c r="AN57" s="68">
        <f t="shared" si="0"/>
        <v>0.99869224913494803</v>
      </c>
      <c r="AO57" s="9"/>
    </row>
    <row r="58" spans="1:41" ht="21.75" customHeight="1" x14ac:dyDescent="0.2">
      <c r="A58" s="7"/>
      <c r="B58" s="12" t="s">
        <v>114</v>
      </c>
      <c r="C58" s="50" t="s">
        <v>114</v>
      </c>
      <c r="D58" s="49" t="s">
        <v>120</v>
      </c>
      <c r="E58" s="58"/>
      <c r="F58" s="59"/>
      <c r="G58" s="60" t="s">
        <v>112</v>
      </c>
      <c r="H58" s="61" t="s">
        <v>119</v>
      </c>
      <c r="I58" s="62"/>
      <c r="J58" s="63"/>
      <c r="K58" s="64"/>
      <c r="L58" s="58"/>
      <c r="M58" s="65"/>
      <c r="N58" s="65"/>
      <c r="O58" s="65" t="s">
        <v>118</v>
      </c>
      <c r="P58" s="66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118">
        <v>67</v>
      </c>
      <c r="AM58" s="67">
        <v>66.605779999999996</v>
      </c>
      <c r="AN58" s="68">
        <f t="shared" si="0"/>
        <v>0.99411611940298505</v>
      </c>
      <c r="AO58" s="9"/>
    </row>
    <row r="59" spans="1:41" ht="21.75" customHeight="1" x14ac:dyDescent="0.2">
      <c r="A59" s="7"/>
      <c r="B59" s="12" t="s">
        <v>114</v>
      </c>
      <c r="C59" s="50" t="s">
        <v>114</v>
      </c>
      <c r="D59" s="49" t="s">
        <v>117</v>
      </c>
      <c r="E59" s="58"/>
      <c r="F59" s="59"/>
      <c r="G59" s="60" t="s">
        <v>112</v>
      </c>
      <c r="H59" s="61" t="s">
        <v>116</v>
      </c>
      <c r="I59" s="62"/>
      <c r="J59" s="63"/>
      <c r="K59" s="64"/>
      <c r="L59" s="58"/>
      <c r="M59" s="65"/>
      <c r="N59" s="65"/>
      <c r="O59" s="65" t="s">
        <v>115</v>
      </c>
      <c r="P59" s="66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118">
        <v>61</v>
      </c>
      <c r="AM59" s="67">
        <v>60.762970000000003</v>
      </c>
      <c r="AN59" s="68">
        <f t="shared" si="0"/>
        <v>0.99611426229508204</v>
      </c>
      <c r="AO59" s="9"/>
    </row>
    <row r="60" spans="1:41" ht="21.75" customHeight="1" x14ac:dyDescent="0.2">
      <c r="A60" s="7"/>
      <c r="B60" s="12" t="s">
        <v>114</v>
      </c>
      <c r="C60" s="50" t="s">
        <v>114</v>
      </c>
      <c r="D60" s="49" t="s">
        <v>113</v>
      </c>
      <c r="E60" s="58"/>
      <c r="F60" s="59"/>
      <c r="G60" s="60" t="s">
        <v>112</v>
      </c>
      <c r="H60" s="61" t="s">
        <v>111</v>
      </c>
      <c r="I60" s="62"/>
      <c r="J60" s="63"/>
      <c r="K60" s="64"/>
      <c r="L60" s="58"/>
      <c r="M60" s="65"/>
      <c r="N60" s="65"/>
      <c r="O60" s="65" t="s">
        <v>110</v>
      </c>
      <c r="P60" s="66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118">
        <v>323</v>
      </c>
      <c r="AM60" s="67">
        <v>322.46183000000002</v>
      </c>
      <c r="AN60" s="68">
        <f t="shared" si="0"/>
        <v>0.99833383900928796</v>
      </c>
      <c r="AO60" s="9"/>
    </row>
    <row r="61" spans="1:41" ht="14.25" customHeight="1" x14ac:dyDescent="0.2">
      <c r="A61" s="7"/>
      <c r="B61" s="11" t="s">
        <v>108</v>
      </c>
      <c r="C61" s="52" t="s">
        <v>108</v>
      </c>
      <c r="D61" s="51" t="s">
        <v>6</v>
      </c>
      <c r="E61" s="120"/>
      <c r="F61" s="120"/>
      <c r="G61" s="120"/>
      <c r="H61" s="120"/>
      <c r="I61" s="120"/>
      <c r="J61" s="120"/>
      <c r="K61" s="120"/>
      <c r="L61" s="120"/>
      <c r="M61" s="120"/>
      <c r="N61" s="121"/>
      <c r="O61" s="69" t="s">
        <v>109</v>
      </c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2"/>
      <c r="AG61" s="122"/>
      <c r="AH61" s="122"/>
      <c r="AI61" s="122"/>
      <c r="AJ61" s="122"/>
      <c r="AK61" s="123"/>
      <c r="AL61" s="113">
        <f>AL62</f>
        <v>40</v>
      </c>
      <c r="AM61" s="70">
        <f>AM62</f>
        <v>40</v>
      </c>
      <c r="AN61" s="71">
        <f t="shared" si="0"/>
        <v>1</v>
      </c>
      <c r="AO61" s="9"/>
    </row>
    <row r="62" spans="1:41" ht="45" x14ac:dyDescent="0.2">
      <c r="A62" s="7"/>
      <c r="B62" s="12" t="s">
        <v>108</v>
      </c>
      <c r="C62" s="50" t="s">
        <v>108</v>
      </c>
      <c r="D62" s="49" t="s">
        <v>23</v>
      </c>
      <c r="E62" s="58"/>
      <c r="F62" s="59"/>
      <c r="G62" s="60"/>
      <c r="H62" s="61"/>
      <c r="I62" s="62"/>
      <c r="J62" s="63" t="s">
        <v>107</v>
      </c>
      <c r="K62" s="64"/>
      <c r="L62" s="58"/>
      <c r="M62" s="65"/>
      <c r="N62" s="65"/>
      <c r="O62" s="65" t="s">
        <v>2</v>
      </c>
      <c r="P62" s="66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114">
        <v>40</v>
      </c>
      <c r="AM62" s="67">
        <v>40</v>
      </c>
      <c r="AN62" s="68">
        <f t="shared" si="0"/>
        <v>1</v>
      </c>
      <c r="AO62" s="9"/>
    </row>
    <row r="63" spans="1:41" ht="21.75" customHeight="1" x14ac:dyDescent="0.2">
      <c r="A63" s="7"/>
      <c r="B63" s="11" t="s">
        <v>102</v>
      </c>
      <c r="C63" s="52" t="s">
        <v>102</v>
      </c>
      <c r="D63" s="51" t="s">
        <v>6</v>
      </c>
      <c r="E63" s="120"/>
      <c r="F63" s="120"/>
      <c r="G63" s="120"/>
      <c r="H63" s="120"/>
      <c r="I63" s="120"/>
      <c r="J63" s="120"/>
      <c r="K63" s="120"/>
      <c r="L63" s="120"/>
      <c r="M63" s="120"/>
      <c r="N63" s="121"/>
      <c r="O63" s="69" t="s">
        <v>106</v>
      </c>
      <c r="P63" s="122"/>
      <c r="Q63" s="122"/>
      <c r="R63" s="122"/>
      <c r="S63" s="122"/>
      <c r="T63" s="122"/>
      <c r="U63" s="122"/>
      <c r="V63" s="122"/>
      <c r="W63" s="122"/>
      <c r="X63" s="122"/>
      <c r="Y63" s="122"/>
      <c r="Z63" s="122"/>
      <c r="AA63" s="122"/>
      <c r="AB63" s="122"/>
      <c r="AC63" s="122"/>
      <c r="AD63" s="122"/>
      <c r="AE63" s="122"/>
      <c r="AF63" s="122"/>
      <c r="AG63" s="122"/>
      <c r="AH63" s="122"/>
      <c r="AI63" s="122"/>
      <c r="AJ63" s="122"/>
      <c r="AK63" s="123"/>
      <c r="AL63" s="113">
        <f>AL64+AL65</f>
        <v>70</v>
      </c>
      <c r="AM63" s="70">
        <f>AM64+AM65</f>
        <v>67.099999999999994</v>
      </c>
      <c r="AN63" s="71">
        <f t="shared" si="0"/>
        <v>0.95857142857142852</v>
      </c>
      <c r="AO63" s="9"/>
    </row>
    <row r="64" spans="1:41" ht="33.75" x14ac:dyDescent="0.2">
      <c r="A64" s="7"/>
      <c r="B64" s="12" t="s">
        <v>102</v>
      </c>
      <c r="C64" s="50" t="s">
        <v>102</v>
      </c>
      <c r="D64" s="49" t="s">
        <v>105</v>
      </c>
      <c r="E64" s="58"/>
      <c r="F64" s="59"/>
      <c r="G64" s="60"/>
      <c r="H64" s="61" t="s">
        <v>104</v>
      </c>
      <c r="I64" s="62"/>
      <c r="J64" s="63"/>
      <c r="K64" s="64"/>
      <c r="L64" s="58"/>
      <c r="M64" s="65"/>
      <c r="N64" s="65"/>
      <c r="O64" s="65" t="s">
        <v>103</v>
      </c>
      <c r="P64" s="66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114">
        <v>0</v>
      </c>
      <c r="AM64" s="67">
        <v>-1</v>
      </c>
      <c r="AN64" s="68"/>
      <c r="AO64" s="9"/>
    </row>
    <row r="65" spans="1:41" ht="45" x14ac:dyDescent="0.2">
      <c r="A65" s="7"/>
      <c r="B65" s="12" t="s">
        <v>102</v>
      </c>
      <c r="C65" s="50" t="s">
        <v>102</v>
      </c>
      <c r="D65" s="49" t="s">
        <v>23</v>
      </c>
      <c r="E65" s="58"/>
      <c r="F65" s="59"/>
      <c r="G65" s="60"/>
      <c r="H65" s="61" t="s">
        <v>101</v>
      </c>
      <c r="I65" s="62"/>
      <c r="J65" s="63" t="s">
        <v>100</v>
      </c>
      <c r="K65" s="64"/>
      <c r="L65" s="58"/>
      <c r="M65" s="65"/>
      <c r="N65" s="65"/>
      <c r="O65" s="65" t="s">
        <v>2</v>
      </c>
      <c r="P65" s="66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114">
        <v>70</v>
      </c>
      <c r="AM65" s="67">
        <v>68.099999999999994</v>
      </c>
      <c r="AN65" s="68">
        <f t="shared" si="0"/>
        <v>0.97285714285714275</v>
      </c>
      <c r="AO65" s="9"/>
    </row>
    <row r="66" spans="1:41" ht="33.75" x14ac:dyDescent="0.2">
      <c r="A66" s="7"/>
      <c r="B66" s="11" t="s">
        <v>98</v>
      </c>
      <c r="C66" s="52" t="s">
        <v>98</v>
      </c>
      <c r="D66" s="51" t="s">
        <v>6</v>
      </c>
      <c r="E66" s="120"/>
      <c r="F66" s="120"/>
      <c r="G66" s="120"/>
      <c r="H66" s="120"/>
      <c r="I66" s="120"/>
      <c r="J66" s="120"/>
      <c r="K66" s="120"/>
      <c r="L66" s="120"/>
      <c r="M66" s="120"/>
      <c r="N66" s="121"/>
      <c r="O66" s="69" t="s">
        <v>99</v>
      </c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3"/>
      <c r="AL66" s="113">
        <f>AL67</f>
        <v>54</v>
      </c>
      <c r="AM66" s="70">
        <f>AM67</f>
        <v>53</v>
      </c>
      <c r="AN66" s="71">
        <f t="shared" si="0"/>
        <v>0.98148148148148151</v>
      </c>
      <c r="AO66" s="9"/>
    </row>
    <row r="67" spans="1:41" ht="56.25" x14ac:dyDescent="0.2">
      <c r="A67" s="7"/>
      <c r="B67" s="12" t="s">
        <v>98</v>
      </c>
      <c r="C67" s="50" t="s">
        <v>98</v>
      </c>
      <c r="D67" s="49" t="s">
        <v>97</v>
      </c>
      <c r="E67" s="58"/>
      <c r="F67" s="59"/>
      <c r="G67" s="60" t="s">
        <v>96</v>
      </c>
      <c r="H67" s="61"/>
      <c r="I67" s="62"/>
      <c r="J67" s="63"/>
      <c r="K67" s="64"/>
      <c r="L67" s="58"/>
      <c r="M67" s="65"/>
      <c r="N67" s="65"/>
      <c r="O67" s="65" t="s">
        <v>95</v>
      </c>
      <c r="P67" s="66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114">
        <v>54</v>
      </c>
      <c r="AM67" s="67">
        <v>53</v>
      </c>
      <c r="AN67" s="68">
        <f t="shared" si="0"/>
        <v>0.98148148148148151</v>
      </c>
      <c r="AO67" s="9"/>
    </row>
    <row r="68" spans="1:41" ht="21.75" customHeight="1" x14ac:dyDescent="0.2">
      <c r="A68" s="7"/>
      <c r="B68" s="11" t="s">
        <v>94</v>
      </c>
      <c r="C68" s="52" t="s">
        <v>94</v>
      </c>
      <c r="D68" s="51" t="s">
        <v>6</v>
      </c>
      <c r="E68" s="120"/>
      <c r="F68" s="120"/>
      <c r="G68" s="120"/>
      <c r="H68" s="120"/>
      <c r="I68" s="120"/>
      <c r="J68" s="120"/>
      <c r="K68" s="120"/>
      <c r="L68" s="120"/>
      <c r="M68" s="120"/>
      <c r="N68" s="121"/>
      <c r="O68" s="69" t="s">
        <v>279</v>
      </c>
      <c r="P68" s="122"/>
      <c r="Q68" s="122"/>
      <c r="R68" s="122"/>
      <c r="S68" s="122"/>
      <c r="T68" s="122"/>
      <c r="U68" s="122"/>
      <c r="V68" s="122"/>
      <c r="W68" s="122"/>
      <c r="X68" s="122"/>
      <c r="Y68" s="122"/>
      <c r="Z68" s="122"/>
      <c r="AA68" s="122"/>
      <c r="AB68" s="122"/>
      <c r="AC68" s="122"/>
      <c r="AD68" s="122"/>
      <c r="AE68" s="122"/>
      <c r="AF68" s="122"/>
      <c r="AG68" s="122"/>
      <c r="AH68" s="122"/>
      <c r="AI68" s="122"/>
      <c r="AJ68" s="122"/>
      <c r="AK68" s="123"/>
      <c r="AL68" s="113">
        <f>AL69</f>
        <v>8</v>
      </c>
      <c r="AM68" s="70">
        <f>AM69</f>
        <v>11</v>
      </c>
      <c r="AN68" s="71">
        <f t="shared" si="0"/>
        <v>1.375</v>
      </c>
      <c r="AO68" s="9"/>
    </row>
    <row r="69" spans="1:41" ht="22.5" x14ac:dyDescent="0.2">
      <c r="A69" s="7"/>
      <c r="B69" s="12" t="s">
        <v>94</v>
      </c>
      <c r="C69" s="50" t="s">
        <v>94</v>
      </c>
      <c r="D69" s="49" t="s">
        <v>93</v>
      </c>
      <c r="E69" s="58"/>
      <c r="F69" s="59"/>
      <c r="G69" s="60"/>
      <c r="H69" s="61"/>
      <c r="I69" s="62" t="s">
        <v>92</v>
      </c>
      <c r="J69" s="63"/>
      <c r="K69" s="64"/>
      <c r="L69" s="58"/>
      <c r="M69" s="65"/>
      <c r="N69" s="65"/>
      <c r="O69" s="65" t="s">
        <v>91</v>
      </c>
      <c r="P69" s="66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114">
        <v>8</v>
      </c>
      <c r="AM69" s="67">
        <v>11</v>
      </c>
      <c r="AN69" s="68">
        <f t="shared" si="0"/>
        <v>1.375</v>
      </c>
      <c r="AO69" s="9"/>
    </row>
    <row r="70" spans="1:41" ht="44.25" customHeight="1" x14ac:dyDescent="0.2">
      <c r="A70" s="7"/>
      <c r="B70" s="11" t="s">
        <v>87</v>
      </c>
      <c r="C70" s="52" t="s">
        <v>87</v>
      </c>
      <c r="D70" s="51" t="s">
        <v>6</v>
      </c>
      <c r="E70" s="120"/>
      <c r="F70" s="120"/>
      <c r="G70" s="120"/>
      <c r="H70" s="120"/>
      <c r="I70" s="120"/>
      <c r="J70" s="120"/>
      <c r="K70" s="120"/>
      <c r="L70" s="120"/>
      <c r="M70" s="120"/>
      <c r="N70" s="121"/>
      <c r="O70" s="69" t="s">
        <v>278</v>
      </c>
      <c r="P70" s="122"/>
      <c r="Q70" s="122"/>
      <c r="R70" s="122"/>
      <c r="S70" s="122"/>
      <c r="T70" s="122"/>
      <c r="U70" s="122"/>
      <c r="V70" s="122"/>
      <c r="W70" s="122"/>
      <c r="X70" s="122"/>
      <c r="Y70" s="122"/>
      <c r="Z70" s="122"/>
      <c r="AA70" s="122"/>
      <c r="AB70" s="122"/>
      <c r="AC70" s="122"/>
      <c r="AD70" s="122"/>
      <c r="AE70" s="122"/>
      <c r="AF70" s="122"/>
      <c r="AG70" s="122"/>
      <c r="AH70" s="122"/>
      <c r="AI70" s="122"/>
      <c r="AJ70" s="122"/>
      <c r="AK70" s="123"/>
      <c r="AL70" s="113">
        <f>AL71+AL72</f>
        <v>8.7999999999999989</v>
      </c>
      <c r="AM70" s="70">
        <f>AM71+AM72</f>
        <v>8.7999999999999989</v>
      </c>
      <c r="AN70" s="71">
        <f t="shared" si="0"/>
        <v>1</v>
      </c>
      <c r="AO70" s="9"/>
    </row>
    <row r="71" spans="1:41" ht="67.5" x14ac:dyDescent="0.2">
      <c r="A71" s="7"/>
      <c r="B71" s="12" t="s">
        <v>87</v>
      </c>
      <c r="C71" s="50" t="s">
        <v>87</v>
      </c>
      <c r="D71" s="49" t="s">
        <v>90</v>
      </c>
      <c r="E71" s="58"/>
      <c r="F71" s="59"/>
      <c r="G71" s="60"/>
      <c r="H71" s="61" t="s">
        <v>89</v>
      </c>
      <c r="I71" s="62"/>
      <c r="J71" s="63"/>
      <c r="K71" s="64"/>
      <c r="L71" s="58"/>
      <c r="M71" s="65"/>
      <c r="N71" s="65"/>
      <c r="O71" s="65" t="s">
        <v>88</v>
      </c>
      <c r="P71" s="66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114">
        <v>0.6</v>
      </c>
      <c r="AM71" s="67">
        <v>0.6</v>
      </c>
      <c r="AN71" s="68">
        <f t="shared" si="0"/>
        <v>1</v>
      </c>
      <c r="AO71" s="9"/>
    </row>
    <row r="72" spans="1:41" ht="45" x14ac:dyDescent="0.2">
      <c r="A72" s="7"/>
      <c r="B72" s="12" t="s">
        <v>87</v>
      </c>
      <c r="C72" s="50" t="s">
        <v>87</v>
      </c>
      <c r="D72" s="49" t="s">
        <v>86</v>
      </c>
      <c r="E72" s="58"/>
      <c r="F72" s="59"/>
      <c r="G72" s="60"/>
      <c r="H72" s="61" t="s">
        <v>85</v>
      </c>
      <c r="I72" s="62"/>
      <c r="J72" s="63" t="s">
        <v>84</v>
      </c>
      <c r="K72" s="64"/>
      <c r="L72" s="58"/>
      <c r="M72" s="65"/>
      <c r="N72" s="65"/>
      <c r="O72" s="65" t="s">
        <v>2</v>
      </c>
      <c r="P72" s="66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114">
        <v>8.1999999999999993</v>
      </c>
      <c r="AM72" s="67">
        <v>8.1999999999999993</v>
      </c>
      <c r="AN72" s="68">
        <f t="shared" si="0"/>
        <v>1</v>
      </c>
      <c r="AO72" s="9"/>
    </row>
    <row r="73" spans="1:41" ht="14.25" customHeight="1" x14ac:dyDescent="0.2">
      <c r="A73" s="7"/>
      <c r="B73" s="11" t="s">
        <v>43</v>
      </c>
      <c r="C73" s="52" t="s">
        <v>43</v>
      </c>
      <c r="D73" s="51" t="s">
        <v>6</v>
      </c>
      <c r="E73" s="120"/>
      <c r="F73" s="120"/>
      <c r="G73" s="120"/>
      <c r="H73" s="120"/>
      <c r="I73" s="120"/>
      <c r="J73" s="120"/>
      <c r="K73" s="120"/>
      <c r="L73" s="120"/>
      <c r="M73" s="120"/>
      <c r="N73" s="121"/>
      <c r="O73" s="69" t="s">
        <v>83</v>
      </c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122"/>
      <c r="AB73" s="122"/>
      <c r="AC73" s="122"/>
      <c r="AD73" s="122"/>
      <c r="AE73" s="122"/>
      <c r="AF73" s="122"/>
      <c r="AG73" s="122"/>
      <c r="AH73" s="122"/>
      <c r="AI73" s="122"/>
      <c r="AJ73" s="122"/>
      <c r="AK73" s="123"/>
      <c r="AL73" s="113">
        <f>SUM(AL74:AL83)</f>
        <v>83632.3</v>
      </c>
      <c r="AM73" s="70">
        <f>SUM(AM74:AM83)</f>
        <v>79010.733769999992</v>
      </c>
      <c r="AN73" s="71">
        <f t="shared" si="0"/>
        <v>0.94473945796062031</v>
      </c>
      <c r="AO73" s="9"/>
    </row>
    <row r="74" spans="1:41" ht="67.5" x14ac:dyDescent="0.2">
      <c r="A74" s="7"/>
      <c r="B74" s="12" t="s">
        <v>43</v>
      </c>
      <c r="C74" s="50" t="s">
        <v>43</v>
      </c>
      <c r="D74" s="49" t="s">
        <v>82</v>
      </c>
      <c r="E74" s="58"/>
      <c r="F74" s="59"/>
      <c r="G74" s="60" t="s">
        <v>69</v>
      </c>
      <c r="H74" s="61" t="s">
        <v>79</v>
      </c>
      <c r="I74" s="62" t="s">
        <v>81</v>
      </c>
      <c r="J74" s="63"/>
      <c r="K74" s="64"/>
      <c r="L74" s="58"/>
      <c r="M74" s="65"/>
      <c r="N74" s="65"/>
      <c r="O74" s="65" t="s">
        <v>80</v>
      </c>
      <c r="P74" s="66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114">
        <v>70227</v>
      </c>
      <c r="AM74" s="67">
        <v>65638.016889999999</v>
      </c>
      <c r="AN74" s="68">
        <f t="shared" si="0"/>
        <v>0.93465500291910519</v>
      </c>
      <c r="AO74" s="9"/>
    </row>
    <row r="75" spans="1:41" ht="101.25" x14ac:dyDescent="0.2">
      <c r="A75" s="7"/>
      <c r="B75" s="12" t="s">
        <v>43</v>
      </c>
      <c r="C75" s="50" t="s">
        <v>43</v>
      </c>
      <c r="D75" s="49" t="s">
        <v>78</v>
      </c>
      <c r="E75" s="58"/>
      <c r="F75" s="59"/>
      <c r="G75" s="60" t="s">
        <v>69</v>
      </c>
      <c r="H75" s="61" t="s">
        <v>75</v>
      </c>
      <c r="I75" s="62" t="s">
        <v>77</v>
      </c>
      <c r="J75" s="63"/>
      <c r="K75" s="64"/>
      <c r="L75" s="58"/>
      <c r="M75" s="65"/>
      <c r="N75" s="65"/>
      <c r="O75" s="65" t="s">
        <v>76</v>
      </c>
      <c r="P75" s="66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114">
        <v>130</v>
      </c>
      <c r="AM75" s="67">
        <v>130.26</v>
      </c>
      <c r="AN75" s="68">
        <f t="shared" ref="AN75:AN98" si="1">AM75/AL75</f>
        <v>1.002</v>
      </c>
      <c r="AO75" s="9"/>
    </row>
    <row r="76" spans="1:41" ht="45" x14ac:dyDescent="0.2">
      <c r="A76" s="7"/>
      <c r="B76" s="12" t="s">
        <v>43</v>
      </c>
      <c r="C76" s="50" t="s">
        <v>43</v>
      </c>
      <c r="D76" s="49" t="s">
        <v>74</v>
      </c>
      <c r="E76" s="58"/>
      <c r="F76" s="59"/>
      <c r="G76" s="60" t="s">
        <v>69</v>
      </c>
      <c r="H76" s="61" t="s">
        <v>71</v>
      </c>
      <c r="I76" s="62" t="s">
        <v>73</v>
      </c>
      <c r="J76" s="63"/>
      <c r="K76" s="64"/>
      <c r="L76" s="58"/>
      <c r="M76" s="65"/>
      <c r="N76" s="65"/>
      <c r="O76" s="65" t="s">
        <v>72</v>
      </c>
      <c r="P76" s="66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114">
        <v>295</v>
      </c>
      <c r="AM76" s="67">
        <v>280.00038000000001</v>
      </c>
      <c r="AN76" s="68">
        <f t="shared" si="1"/>
        <v>0.94915383050847457</v>
      </c>
      <c r="AO76" s="9"/>
    </row>
    <row r="77" spans="1:41" ht="90" x14ac:dyDescent="0.2">
      <c r="A77" s="7"/>
      <c r="B77" s="12" t="s">
        <v>43</v>
      </c>
      <c r="C77" s="50" t="s">
        <v>43</v>
      </c>
      <c r="D77" s="49" t="s">
        <v>70</v>
      </c>
      <c r="E77" s="58"/>
      <c r="F77" s="59"/>
      <c r="G77" s="60" t="s">
        <v>69</v>
      </c>
      <c r="H77" s="61" t="s">
        <v>68</v>
      </c>
      <c r="I77" s="62" t="s">
        <v>67</v>
      </c>
      <c r="J77" s="63"/>
      <c r="K77" s="64"/>
      <c r="L77" s="58"/>
      <c r="M77" s="65"/>
      <c r="N77" s="65"/>
      <c r="O77" s="65" t="s">
        <v>66</v>
      </c>
      <c r="P77" s="66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114">
        <v>990</v>
      </c>
      <c r="AM77" s="67">
        <v>1042.2636</v>
      </c>
      <c r="AN77" s="68">
        <f t="shared" si="1"/>
        <v>1.0527915151515153</v>
      </c>
      <c r="AO77" s="9"/>
    </row>
    <row r="78" spans="1:41" ht="25.5" customHeight="1" x14ac:dyDescent="0.2">
      <c r="A78" s="7"/>
      <c r="B78" s="12" t="s">
        <v>43</v>
      </c>
      <c r="C78" s="50" t="s">
        <v>43</v>
      </c>
      <c r="D78" s="49" t="s">
        <v>65</v>
      </c>
      <c r="E78" s="58"/>
      <c r="F78" s="59"/>
      <c r="G78" s="60" t="s">
        <v>61</v>
      </c>
      <c r="H78" s="61" t="s">
        <v>62</v>
      </c>
      <c r="I78" s="62" t="s">
        <v>64</v>
      </c>
      <c r="J78" s="63"/>
      <c r="K78" s="64"/>
      <c r="L78" s="58"/>
      <c r="M78" s="65"/>
      <c r="N78" s="65"/>
      <c r="O78" s="65" t="s">
        <v>63</v>
      </c>
      <c r="P78" s="66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114">
        <v>10000</v>
      </c>
      <c r="AM78" s="67">
        <v>10008.787689999999</v>
      </c>
      <c r="AN78" s="68">
        <f t="shared" si="1"/>
        <v>1.0008787689999998</v>
      </c>
      <c r="AO78" s="9"/>
    </row>
    <row r="79" spans="1:41" ht="14.25" customHeight="1" x14ac:dyDescent="0.2">
      <c r="A79" s="7"/>
      <c r="B79" s="12" t="s">
        <v>43</v>
      </c>
      <c r="C79" s="50" t="s">
        <v>43</v>
      </c>
      <c r="D79" s="49" t="s">
        <v>60</v>
      </c>
      <c r="E79" s="58"/>
      <c r="F79" s="59"/>
      <c r="G79" s="60" t="s">
        <v>58</v>
      </c>
      <c r="H79" s="61" t="s">
        <v>57</v>
      </c>
      <c r="I79" s="62" t="s">
        <v>59</v>
      </c>
      <c r="J79" s="63"/>
      <c r="K79" s="64"/>
      <c r="L79" s="58"/>
      <c r="M79" s="65"/>
      <c r="N79" s="65"/>
      <c r="O79" s="65" t="s">
        <v>56</v>
      </c>
      <c r="P79" s="66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114">
        <v>7</v>
      </c>
      <c r="AM79" s="67">
        <v>6.7256799999999997</v>
      </c>
      <c r="AN79" s="68">
        <f t="shared" si="1"/>
        <v>0.96081142857142854</v>
      </c>
      <c r="AO79" s="9"/>
    </row>
    <row r="80" spans="1:41" ht="45" x14ac:dyDescent="0.2">
      <c r="A80" s="7"/>
      <c r="B80" s="12" t="s">
        <v>43</v>
      </c>
      <c r="C80" s="50" t="s">
        <v>43</v>
      </c>
      <c r="D80" s="49" t="s">
        <v>55</v>
      </c>
      <c r="E80" s="58"/>
      <c r="F80" s="59"/>
      <c r="G80" s="60"/>
      <c r="H80" s="61" t="s">
        <v>54</v>
      </c>
      <c r="I80" s="62" t="s">
        <v>53</v>
      </c>
      <c r="J80" s="63"/>
      <c r="K80" s="64"/>
      <c r="L80" s="58"/>
      <c r="M80" s="65"/>
      <c r="N80" s="65"/>
      <c r="O80" s="65" t="s">
        <v>52</v>
      </c>
      <c r="P80" s="66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114">
        <v>60</v>
      </c>
      <c r="AM80" s="67">
        <v>86.292000000000002</v>
      </c>
      <c r="AN80" s="68">
        <f t="shared" si="1"/>
        <v>1.4381999999999999</v>
      </c>
      <c r="AO80" s="9"/>
    </row>
    <row r="81" spans="1:41" ht="67.5" x14ac:dyDescent="0.2">
      <c r="A81" s="7"/>
      <c r="B81" s="12" t="s">
        <v>43</v>
      </c>
      <c r="C81" s="50" t="s">
        <v>43</v>
      </c>
      <c r="D81" s="49" t="s">
        <v>51</v>
      </c>
      <c r="E81" s="58"/>
      <c r="F81" s="59"/>
      <c r="G81" s="60"/>
      <c r="H81" s="61" t="s">
        <v>50</v>
      </c>
      <c r="I81" s="62" t="s">
        <v>49</v>
      </c>
      <c r="J81" s="63"/>
      <c r="K81" s="64"/>
      <c r="L81" s="58"/>
      <c r="M81" s="65"/>
      <c r="N81" s="65"/>
      <c r="O81" s="65" t="s">
        <v>48</v>
      </c>
      <c r="P81" s="66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114">
        <v>1900</v>
      </c>
      <c r="AM81" s="67">
        <v>1795.1975</v>
      </c>
      <c r="AN81" s="68">
        <f t="shared" si="1"/>
        <v>0.94484078947368422</v>
      </c>
      <c r="AO81" s="9"/>
    </row>
    <row r="82" spans="1:41" ht="56.25" x14ac:dyDescent="0.2">
      <c r="A82" s="7"/>
      <c r="B82" s="12" t="s">
        <v>43</v>
      </c>
      <c r="C82" s="50" t="s">
        <v>43</v>
      </c>
      <c r="D82" s="49" t="s">
        <v>47</v>
      </c>
      <c r="E82" s="58"/>
      <c r="F82" s="59"/>
      <c r="G82" s="60"/>
      <c r="H82" s="61" t="s">
        <v>46</v>
      </c>
      <c r="I82" s="62" t="s">
        <v>45</v>
      </c>
      <c r="J82" s="63"/>
      <c r="K82" s="64"/>
      <c r="L82" s="58"/>
      <c r="M82" s="65"/>
      <c r="N82" s="65"/>
      <c r="O82" s="65" t="s">
        <v>44</v>
      </c>
      <c r="P82" s="66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114">
        <v>20.5</v>
      </c>
      <c r="AM82" s="67">
        <v>20.390029999999999</v>
      </c>
      <c r="AN82" s="68">
        <f t="shared" si="1"/>
        <v>0.99463560975609755</v>
      </c>
      <c r="AO82" s="9"/>
    </row>
    <row r="83" spans="1:41" ht="45" x14ac:dyDescent="0.2">
      <c r="A83" s="7"/>
      <c r="B83" s="12" t="s">
        <v>43</v>
      </c>
      <c r="C83" s="50" t="s">
        <v>43</v>
      </c>
      <c r="D83" s="49" t="s">
        <v>42</v>
      </c>
      <c r="E83" s="58"/>
      <c r="F83" s="59"/>
      <c r="G83" s="60"/>
      <c r="H83" s="61" t="s">
        <v>41</v>
      </c>
      <c r="I83" s="62" t="s">
        <v>40</v>
      </c>
      <c r="J83" s="63"/>
      <c r="K83" s="64"/>
      <c r="L83" s="58"/>
      <c r="M83" s="65"/>
      <c r="N83" s="65"/>
      <c r="O83" s="65" t="s">
        <v>39</v>
      </c>
      <c r="P83" s="66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114">
        <v>2.8</v>
      </c>
      <c r="AM83" s="67">
        <v>2.8</v>
      </c>
      <c r="AN83" s="68">
        <f t="shared" si="1"/>
        <v>1</v>
      </c>
      <c r="AO83" s="9"/>
    </row>
    <row r="84" spans="1:41" ht="21.75" customHeight="1" x14ac:dyDescent="0.2">
      <c r="A84" s="7"/>
      <c r="B84" s="11" t="s">
        <v>24</v>
      </c>
      <c r="C84" s="52" t="s">
        <v>24</v>
      </c>
      <c r="D84" s="51" t="s">
        <v>6</v>
      </c>
      <c r="E84" s="120"/>
      <c r="F84" s="120"/>
      <c r="G84" s="120"/>
      <c r="H84" s="120"/>
      <c r="I84" s="120"/>
      <c r="J84" s="120"/>
      <c r="K84" s="120"/>
      <c r="L84" s="120"/>
      <c r="M84" s="120"/>
      <c r="N84" s="121"/>
      <c r="O84" s="69" t="s">
        <v>277</v>
      </c>
      <c r="P84" s="122"/>
      <c r="Q84" s="122"/>
      <c r="R84" s="122"/>
      <c r="S84" s="122"/>
      <c r="T84" s="122"/>
      <c r="U84" s="122"/>
      <c r="V84" s="122"/>
      <c r="W84" s="122"/>
      <c r="X84" s="122"/>
      <c r="Y84" s="122"/>
      <c r="Z84" s="122"/>
      <c r="AA84" s="122"/>
      <c r="AB84" s="122"/>
      <c r="AC84" s="122"/>
      <c r="AD84" s="122"/>
      <c r="AE84" s="122"/>
      <c r="AF84" s="122"/>
      <c r="AG84" s="122"/>
      <c r="AH84" s="122"/>
      <c r="AI84" s="122"/>
      <c r="AJ84" s="122"/>
      <c r="AK84" s="123"/>
      <c r="AL84" s="113">
        <f>AL85+AL86+AL87+AL88+AL89</f>
        <v>653.5</v>
      </c>
      <c r="AM84" s="70">
        <f>AM85+AM86+AM87+AM88+AM89</f>
        <v>650.42246</v>
      </c>
      <c r="AN84" s="71">
        <f t="shared" si="1"/>
        <v>0.99529068094873752</v>
      </c>
      <c r="AO84" s="9"/>
    </row>
    <row r="85" spans="1:41" ht="56.25" x14ac:dyDescent="0.2">
      <c r="A85" s="7"/>
      <c r="B85" s="12" t="s">
        <v>24</v>
      </c>
      <c r="C85" s="50" t="s">
        <v>24</v>
      </c>
      <c r="D85" s="49" t="s">
        <v>38</v>
      </c>
      <c r="E85" s="58"/>
      <c r="F85" s="59"/>
      <c r="G85" s="60" t="s">
        <v>34</v>
      </c>
      <c r="H85" s="61" t="s">
        <v>37</v>
      </c>
      <c r="I85" s="62"/>
      <c r="J85" s="63"/>
      <c r="K85" s="64"/>
      <c r="L85" s="58"/>
      <c r="M85" s="65"/>
      <c r="N85" s="65"/>
      <c r="O85" s="65" t="s">
        <v>36</v>
      </c>
      <c r="P85" s="66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114">
        <v>10</v>
      </c>
      <c r="AM85" s="67">
        <v>10</v>
      </c>
      <c r="AN85" s="68">
        <f t="shared" si="1"/>
        <v>1</v>
      </c>
      <c r="AO85" s="9"/>
    </row>
    <row r="86" spans="1:41" ht="45" x14ac:dyDescent="0.2">
      <c r="A86" s="7"/>
      <c r="B86" s="12" t="s">
        <v>24</v>
      </c>
      <c r="C86" s="50" t="s">
        <v>24</v>
      </c>
      <c r="D86" s="49" t="s">
        <v>35</v>
      </c>
      <c r="E86" s="58"/>
      <c r="F86" s="59"/>
      <c r="G86" s="60" t="s">
        <v>34</v>
      </c>
      <c r="H86" s="61" t="s">
        <v>33</v>
      </c>
      <c r="I86" s="62"/>
      <c r="J86" s="63"/>
      <c r="K86" s="64"/>
      <c r="L86" s="58"/>
      <c r="M86" s="65"/>
      <c r="N86" s="65"/>
      <c r="O86" s="65" t="s">
        <v>32</v>
      </c>
      <c r="P86" s="66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114">
        <v>6.5</v>
      </c>
      <c r="AM86" s="67">
        <v>6.5</v>
      </c>
      <c r="AN86" s="68">
        <f t="shared" si="1"/>
        <v>1</v>
      </c>
      <c r="AO86" s="9"/>
    </row>
    <row r="87" spans="1:41" ht="21.75" customHeight="1" x14ac:dyDescent="0.2">
      <c r="A87" s="7"/>
      <c r="B87" s="12" t="s">
        <v>24</v>
      </c>
      <c r="C87" s="50" t="s">
        <v>24</v>
      </c>
      <c r="D87" s="49" t="s">
        <v>31</v>
      </c>
      <c r="E87" s="58"/>
      <c r="F87" s="59"/>
      <c r="G87" s="60"/>
      <c r="H87" s="61"/>
      <c r="I87" s="62" t="s">
        <v>30</v>
      </c>
      <c r="J87" s="63"/>
      <c r="K87" s="64"/>
      <c r="L87" s="58"/>
      <c r="M87" s="65"/>
      <c r="N87" s="65"/>
      <c r="O87" s="65" t="s">
        <v>29</v>
      </c>
      <c r="P87" s="66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114">
        <v>62</v>
      </c>
      <c r="AM87" s="67">
        <v>62.5</v>
      </c>
      <c r="AN87" s="68">
        <f t="shared" si="1"/>
        <v>1.0080645161290323</v>
      </c>
      <c r="AO87" s="9"/>
    </row>
    <row r="88" spans="1:41" ht="53.25" customHeight="1" x14ac:dyDescent="0.2">
      <c r="A88" s="7"/>
      <c r="B88" s="12" t="s">
        <v>24</v>
      </c>
      <c r="C88" s="50" t="s">
        <v>24</v>
      </c>
      <c r="D88" s="49" t="s">
        <v>28</v>
      </c>
      <c r="E88" s="58"/>
      <c r="F88" s="59"/>
      <c r="G88" s="60" t="s">
        <v>27</v>
      </c>
      <c r="H88" s="61" t="s">
        <v>26</v>
      </c>
      <c r="I88" s="62"/>
      <c r="J88" s="63"/>
      <c r="K88" s="64"/>
      <c r="L88" s="58"/>
      <c r="M88" s="65"/>
      <c r="N88" s="65"/>
      <c r="O88" s="65" t="s">
        <v>25</v>
      </c>
      <c r="P88" s="66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114">
        <v>285</v>
      </c>
      <c r="AM88" s="67">
        <v>280.91203000000002</v>
      </c>
      <c r="AN88" s="68">
        <f t="shared" si="1"/>
        <v>0.9856562456140352</v>
      </c>
      <c r="AO88" s="9"/>
    </row>
    <row r="89" spans="1:41" ht="45" x14ac:dyDescent="0.2">
      <c r="A89" s="7"/>
      <c r="B89" s="12" t="s">
        <v>24</v>
      </c>
      <c r="C89" s="50" t="s">
        <v>24</v>
      </c>
      <c r="D89" s="49" t="s">
        <v>23</v>
      </c>
      <c r="E89" s="58"/>
      <c r="F89" s="59"/>
      <c r="G89" s="60"/>
      <c r="H89" s="61" t="s">
        <v>22</v>
      </c>
      <c r="I89" s="62"/>
      <c r="J89" s="63" t="s">
        <v>21</v>
      </c>
      <c r="K89" s="64"/>
      <c r="L89" s="58"/>
      <c r="M89" s="65"/>
      <c r="N89" s="65"/>
      <c r="O89" s="65" t="s">
        <v>2</v>
      </c>
      <c r="P89" s="66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114">
        <v>290</v>
      </c>
      <c r="AM89" s="67">
        <v>290.51042999999999</v>
      </c>
      <c r="AN89" s="68">
        <f t="shared" si="1"/>
        <v>1.0017601034482757</v>
      </c>
      <c r="AO89" s="9"/>
    </row>
    <row r="90" spans="1:41" ht="22.5" x14ac:dyDescent="0.2">
      <c r="A90" s="7"/>
      <c r="B90" s="11" t="s">
        <v>19</v>
      </c>
      <c r="C90" s="52" t="s">
        <v>19</v>
      </c>
      <c r="D90" s="51" t="s">
        <v>6</v>
      </c>
      <c r="E90" s="120"/>
      <c r="F90" s="120"/>
      <c r="G90" s="120"/>
      <c r="H90" s="120"/>
      <c r="I90" s="120"/>
      <c r="J90" s="120"/>
      <c r="K90" s="120"/>
      <c r="L90" s="120"/>
      <c r="M90" s="120"/>
      <c r="N90" s="121"/>
      <c r="O90" s="69" t="s">
        <v>20</v>
      </c>
      <c r="P90" s="122"/>
      <c r="Q90" s="122"/>
      <c r="R90" s="122"/>
      <c r="S90" s="122"/>
      <c r="T90" s="122"/>
      <c r="U90" s="122"/>
      <c r="V90" s="122"/>
      <c r="W90" s="122"/>
      <c r="X90" s="122"/>
      <c r="Y90" s="122"/>
      <c r="Z90" s="122"/>
      <c r="AA90" s="122"/>
      <c r="AB90" s="122"/>
      <c r="AC90" s="122"/>
      <c r="AD90" s="122"/>
      <c r="AE90" s="122"/>
      <c r="AF90" s="122"/>
      <c r="AG90" s="122"/>
      <c r="AH90" s="122"/>
      <c r="AI90" s="122"/>
      <c r="AJ90" s="122"/>
      <c r="AK90" s="123"/>
      <c r="AL90" s="113">
        <f>AL91</f>
        <v>20</v>
      </c>
      <c r="AM90" s="70">
        <f>AM91</f>
        <v>40</v>
      </c>
      <c r="AN90" s="71">
        <f t="shared" si="1"/>
        <v>2</v>
      </c>
      <c r="AO90" s="9"/>
    </row>
    <row r="91" spans="1:41" ht="22.5" x14ac:dyDescent="0.2">
      <c r="A91" s="7"/>
      <c r="B91" s="12" t="s">
        <v>19</v>
      </c>
      <c r="C91" s="50" t="s">
        <v>19</v>
      </c>
      <c r="D91" s="49" t="s">
        <v>18</v>
      </c>
      <c r="E91" s="58"/>
      <c r="F91" s="59"/>
      <c r="G91" s="60"/>
      <c r="H91" s="61" t="s">
        <v>17</v>
      </c>
      <c r="I91" s="62" t="s">
        <v>16</v>
      </c>
      <c r="J91" s="63"/>
      <c r="K91" s="64"/>
      <c r="L91" s="58"/>
      <c r="M91" s="65"/>
      <c r="N91" s="65"/>
      <c r="O91" s="65" t="s">
        <v>15</v>
      </c>
      <c r="P91" s="66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114">
        <v>20</v>
      </c>
      <c r="AM91" s="67">
        <v>40</v>
      </c>
      <c r="AN91" s="68">
        <f t="shared" si="1"/>
        <v>2</v>
      </c>
      <c r="AO91" s="9"/>
    </row>
    <row r="92" spans="1:41" ht="22.5" x14ac:dyDescent="0.2">
      <c r="A92" s="7"/>
      <c r="B92" s="11" t="s">
        <v>11</v>
      </c>
      <c r="C92" s="52" t="s">
        <v>11</v>
      </c>
      <c r="D92" s="51" t="s">
        <v>6</v>
      </c>
      <c r="E92" s="120"/>
      <c r="F92" s="120"/>
      <c r="G92" s="120"/>
      <c r="H92" s="120"/>
      <c r="I92" s="120"/>
      <c r="J92" s="120"/>
      <c r="K92" s="120"/>
      <c r="L92" s="120"/>
      <c r="M92" s="120"/>
      <c r="N92" s="121"/>
      <c r="O92" s="69" t="s">
        <v>276</v>
      </c>
      <c r="P92" s="122"/>
      <c r="Q92" s="122"/>
      <c r="R92" s="122"/>
      <c r="S92" s="122"/>
      <c r="T92" s="122"/>
      <c r="U92" s="122"/>
      <c r="V92" s="122"/>
      <c r="W92" s="122"/>
      <c r="X92" s="122"/>
      <c r="Y92" s="122"/>
      <c r="Z92" s="122"/>
      <c r="AA92" s="122"/>
      <c r="AB92" s="122"/>
      <c r="AC92" s="122"/>
      <c r="AD92" s="122"/>
      <c r="AE92" s="122"/>
      <c r="AF92" s="122"/>
      <c r="AG92" s="122"/>
      <c r="AH92" s="122"/>
      <c r="AI92" s="122"/>
      <c r="AJ92" s="122"/>
      <c r="AK92" s="123"/>
      <c r="AL92" s="113">
        <f>AL93+AL94</f>
        <v>44.7</v>
      </c>
      <c r="AM92" s="70">
        <f>AM93+AM94</f>
        <v>44.7</v>
      </c>
      <c r="AN92" s="71">
        <f t="shared" si="1"/>
        <v>1</v>
      </c>
      <c r="AO92" s="9"/>
    </row>
    <row r="93" spans="1:41" ht="32.25" customHeight="1" x14ac:dyDescent="0.2">
      <c r="A93" s="7"/>
      <c r="B93" s="12" t="s">
        <v>11</v>
      </c>
      <c r="C93" s="50" t="s">
        <v>11</v>
      </c>
      <c r="D93" s="49" t="s">
        <v>14</v>
      </c>
      <c r="E93" s="58"/>
      <c r="F93" s="59"/>
      <c r="G93" s="60"/>
      <c r="H93" s="61" t="s">
        <v>13</v>
      </c>
      <c r="I93" s="62"/>
      <c r="J93" s="63"/>
      <c r="K93" s="64"/>
      <c r="L93" s="58"/>
      <c r="M93" s="65"/>
      <c r="N93" s="65"/>
      <c r="O93" s="65" t="s">
        <v>12</v>
      </c>
      <c r="P93" s="66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114">
        <v>2.7</v>
      </c>
      <c r="AM93" s="67">
        <v>2.7</v>
      </c>
      <c r="AN93" s="68">
        <f t="shared" si="1"/>
        <v>1</v>
      </c>
      <c r="AO93" s="9"/>
    </row>
    <row r="94" spans="1:41" ht="33.75" x14ac:dyDescent="0.2">
      <c r="A94" s="7"/>
      <c r="B94" s="12" t="s">
        <v>11</v>
      </c>
      <c r="C94" s="50" t="s">
        <v>11</v>
      </c>
      <c r="D94" s="49" t="s">
        <v>10</v>
      </c>
      <c r="E94" s="58"/>
      <c r="F94" s="59"/>
      <c r="G94" s="60"/>
      <c r="H94" s="61" t="s">
        <v>9</v>
      </c>
      <c r="I94" s="62" t="s">
        <v>8</v>
      </c>
      <c r="J94" s="63"/>
      <c r="K94" s="64"/>
      <c r="L94" s="58"/>
      <c r="M94" s="65"/>
      <c r="N94" s="65"/>
      <c r="O94" s="65" t="s">
        <v>7</v>
      </c>
      <c r="P94" s="66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114">
        <v>42</v>
      </c>
      <c r="AM94" s="67">
        <v>42</v>
      </c>
      <c r="AN94" s="68">
        <f t="shared" si="1"/>
        <v>1</v>
      </c>
      <c r="AO94" s="9"/>
    </row>
    <row r="95" spans="1:41" ht="22.5" x14ac:dyDescent="0.2">
      <c r="A95" s="7"/>
      <c r="B95" s="11" t="s">
        <v>4</v>
      </c>
      <c r="C95" s="52" t="s">
        <v>4</v>
      </c>
      <c r="D95" s="51" t="s">
        <v>6</v>
      </c>
      <c r="E95" s="120"/>
      <c r="F95" s="120"/>
      <c r="G95" s="120"/>
      <c r="H95" s="120"/>
      <c r="I95" s="120"/>
      <c r="J95" s="120"/>
      <c r="K95" s="120"/>
      <c r="L95" s="120"/>
      <c r="M95" s="120"/>
      <c r="N95" s="121"/>
      <c r="O95" s="119" t="s">
        <v>275</v>
      </c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2"/>
      <c r="AH95" s="122"/>
      <c r="AI95" s="122"/>
      <c r="AJ95" s="122"/>
      <c r="AK95" s="123"/>
      <c r="AL95" s="113">
        <f>AL96</f>
        <v>0</v>
      </c>
      <c r="AM95" s="70">
        <f>AM96</f>
        <v>10</v>
      </c>
      <c r="AN95" s="71"/>
      <c r="AO95" s="9"/>
    </row>
    <row r="96" spans="1:41" ht="45.75" thickBot="1" x14ac:dyDescent="0.25">
      <c r="A96" s="7"/>
      <c r="B96" s="10" t="s">
        <v>4</v>
      </c>
      <c r="C96" s="48" t="s">
        <v>4</v>
      </c>
      <c r="D96" s="47" t="s">
        <v>3</v>
      </c>
      <c r="E96" s="72"/>
      <c r="F96" s="73"/>
      <c r="G96" s="74"/>
      <c r="H96" s="75" t="s">
        <v>5</v>
      </c>
      <c r="I96" s="76"/>
      <c r="J96" s="77"/>
      <c r="K96" s="78"/>
      <c r="L96" s="72"/>
      <c r="M96" s="79"/>
      <c r="N96" s="79"/>
      <c r="O96" s="79" t="s">
        <v>2</v>
      </c>
      <c r="P96" s="80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  <c r="AF96" s="81"/>
      <c r="AG96" s="81"/>
      <c r="AH96" s="81"/>
      <c r="AI96" s="81"/>
      <c r="AJ96" s="81"/>
      <c r="AK96" s="81"/>
      <c r="AL96" s="115">
        <v>0</v>
      </c>
      <c r="AM96" s="81">
        <v>10</v>
      </c>
      <c r="AN96" s="82"/>
      <c r="AO96" s="9"/>
    </row>
    <row r="97" spans="1:41" ht="409.6" hidden="1" customHeight="1" x14ac:dyDescent="0.2">
      <c r="A97" s="3"/>
      <c r="B97" s="8"/>
      <c r="C97" s="83" t="s">
        <v>4</v>
      </c>
      <c r="D97" s="84" t="s">
        <v>3</v>
      </c>
      <c r="E97" s="85"/>
      <c r="F97" s="86"/>
      <c r="G97" s="87"/>
      <c r="H97" s="88"/>
      <c r="I97" s="89"/>
      <c r="J97" s="90"/>
      <c r="K97" s="91"/>
      <c r="L97" s="85"/>
      <c r="M97" s="92"/>
      <c r="N97" s="92"/>
      <c r="O97" s="92" t="s">
        <v>2</v>
      </c>
      <c r="P97" s="93"/>
      <c r="Q97" s="94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  <c r="AF97" s="95"/>
      <c r="AG97" s="95"/>
      <c r="AH97" s="95"/>
      <c r="AI97" s="96"/>
      <c r="AJ97" s="97"/>
      <c r="AK97" s="97"/>
      <c r="AL97" s="116"/>
      <c r="AM97" s="97">
        <v>307431851.72999996</v>
      </c>
      <c r="AN97" s="98" t="e">
        <f t="shared" si="1"/>
        <v>#DIV/0!</v>
      </c>
      <c r="AO97" s="3"/>
    </row>
    <row r="98" spans="1:41" ht="15" customHeight="1" thickBot="1" x14ac:dyDescent="0.25">
      <c r="A98" s="7"/>
      <c r="B98" s="6"/>
      <c r="C98" s="99"/>
      <c r="D98" s="100" t="s">
        <v>1</v>
      </c>
      <c r="E98" s="101"/>
      <c r="F98" s="99"/>
      <c r="G98" s="99"/>
      <c r="H98" s="99"/>
      <c r="I98" s="99"/>
      <c r="J98" s="99"/>
      <c r="K98" s="99"/>
      <c r="L98" s="102"/>
      <c r="M98" s="103" t="s">
        <v>0</v>
      </c>
      <c r="N98" s="103"/>
      <c r="O98" s="103"/>
      <c r="P98" s="104"/>
      <c r="Q98" s="105"/>
      <c r="R98" s="106"/>
      <c r="S98" s="107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9"/>
      <c r="AH98" s="109"/>
      <c r="AI98" s="108">
        <v>0</v>
      </c>
      <c r="AJ98" s="110">
        <v>0</v>
      </c>
      <c r="AK98" s="109">
        <v>0</v>
      </c>
      <c r="AL98" s="117">
        <f>AL95+AL92+AL90+AL84+AL73+AL70+AL68+AL66+AL63+AL61+AL56+AL52+AL44+AL42+AL32+AL12</f>
        <v>321833.37153</v>
      </c>
      <c r="AM98" s="111">
        <f>AM95+AM92+AM90+AM84+AM73+AM70+AM68+AM66+AM63+AM61+AM56+AM52+AM44+AM42+AM32+AM12</f>
        <v>307431.85201999999</v>
      </c>
      <c r="AN98" s="112">
        <f t="shared" si="1"/>
        <v>0.95525162775527284</v>
      </c>
      <c r="AO98" s="2"/>
    </row>
    <row r="99" spans="1:41" ht="11.25" customHeight="1" x14ac:dyDescent="0.2">
      <c r="A99" s="5"/>
      <c r="B99" s="5"/>
      <c r="C99" s="5"/>
      <c r="D99" s="5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2"/>
      <c r="AH99" s="2"/>
      <c r="AI99" s="2"/>
      <c r="AJ99" s="3"/>
      <c r="AK99" s="2"/>
      <c r="AL99" s="2"/>
      <c r="AM99" s="2"/>
      <c r="AN99" s="2"/>
      <c r="AO99" s="2"/>
    </row>
  </sheetData>
  <mergeCells count="47">
    <mergeCell ref="C6:AN6"/>
    <mergeCell ref="C7:AN7"/>
    <mergeCell ref="C8:AN8"/>
    <mergeCell ref="AL1:AN1"/>
    <mergeCell ref="O2:AN2"/>
    <mergeCell ref="O3:AN3"/>
    <mergeCell ref="O4:AN4"/>
    <mergeCell ref="C10:D10"/>
    <mergeCell ref="O10:O11"/>
    <mergeCell ref="AJ10:AJ11"/>
    <mergeCell ref="AK10:AK11"/>
    <mergeCell ref="AN10:AN11"/>
    <mergeCell ref="AI10:AI11"/>
    <mergeCell ref="AM10:AM11"/>
    <mergeCell ref="AL10:AL11"/>
    <mergeCell ref="E12:N12"/>
    <mergeCell ref="P12:AK12"/>
    <mergeCell ref="E32:N32"/>
    <mergeCell ref="P32:AK32"/>
    <mergeCell ref="E42:N42"/>
    <mergeCell ref="P42:AK42"/>
    <mergeCell ref="E44:N44"/>
    <mergeCell ref="P44:AK44"/>
    <mergeCell ref="E52:N52"/>
    <mergeCell ref="P52:AK52"/>
    <mergeCell ref="E56:N56"/>
    <mergeCell ref="P56:AK56"/>
    <mergeCell ref="E61:N61"/>
    <mergeCell ref="P61:AK61"/>
    <mergeCell ref="E63:N63"/>
    <mergeCell ref="P63:AK63"/>
    <mergeCell ref="E66:N66"/>
    <mergeCell ref="P66:AK66"/>
    <mergeCell ref="E68:N68"/>
    <mergeCell ref="P68:AK68"/>
    <mergeCell ref="E70:N70"/>
    <mergeCell ref="P70:AK70"/>
    <mergeCell ref="E73:N73"/>
    <mergeCell ref="P73:AK73"/>
    <mergeCell ref="E95:N95"/>
    <mergeCell ref="P95:AK95"/>
    <mergeCell ref="E84:N84"/>
    <mergeCell ref="P84:AK84"/>
    <mergeCell ref="E90:N90"/>
    <mergeCell ref="P90:AK90"/>
    <mergeCell ref="E92:N92"/>
    <mergeCell ref="P92:AK92"/>
  </mergeCells>
  <pageMargins left="0.59055118110236227" right="0.59055118110236227" top="0.39370078740157483" bottom="0.39370078740157483" header="0.59055118110236227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КП по доходам</vt:lpstr>
      <vt:lpstr>'КП по доходам'!Заголовки_для_печати</vt:lpstr>
      <vt:lpstr>'КП по доходам'!Область_печати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2017-03-28T11:55:26Z</cp:lastPrinted>
  <dcterms:created xsi:type="dcterms:W3CDTF">2017-03-20T07:52:58Z</dcterms:created>
  <dcterms:modified xsi:type="dcterms:W3CDTF">2017-03-28T11:55:35Z</dcterms:modified>
</cp:coreProperties>
</file>