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.4" sheetId="1" r:id="rId1"/>
  </sheets>
  <definedNames>
    <definedName name="_xlnm.Print_Area" localSheetId="0">прил.4!$A$1:$J$53</definedName>
  </definedNames>
  <calcPr calcId="145621" iterate="1"/>
</workbook>
</file>

<file path=xl/calcChain.xml><?xml version="1.0" encoding="utf-8"?>
<calcChain xmlns="http://schemas.openxmlformats.org/spreadsheetml/2006/main">
  <c r="F49" i="1" l="1"/>
  <c r="F47" i="1"/>
  <c r="F45" i="1"/>
  <c r="F41" i="1"/>
  <c r="F35" i="1"/>
  <c r="F33" i="1"/>
  <c r="F27" i="1"/>
  <c r="F23" i="1"/>
  <c r="F17" i="1"/>
  <c r="F15" i="1"/>
  <c r="F13" i="1"/>
  <c r="H7" i="1"/>
  <c r="G7" i="1"/>
  <c r="F7" i="1"/>
  <c r="F53" i="1" s="1"/>
  <c r="H41" i="1" l="1"/>
  <c r="G41" i="1"/>
  <c r="I44" i="1"/>
  <c r="I20" i="1"/>
  <c r="G13" i="1" l="1"/>
  <c r="H13" i="1"/>
  <c r="G15" i="1"/>
  <c r="H15" i="1"/>
  <c r="G17" i="1"/>
  <c r="H17" i="1"/>
  <c r="G23" i="1"/>
  <c r="H23" i="1"/>
  <c r="G27" i="1"/>
  <c r="H27" i="1"/>
  <c r="G33" i="1"/>
  <c r="H33" i="1"/>
  <c r="G35" i="1"/>
  <c r="H35" i="1"/>
  <c r="G45" i="1"/>
  <c r="H45" i="1"/>
  <c r="G47" i="1"/>
  <c r="H47" i="1"/>
  <c r="G49" i="1"/>
  <c r="H49" i="1"/>
  <c r="G53" i="1" l="1"/>
  <c r="I16" i="1" l="1"/>
  <c r="I50" i="1"/>
  <c r="I48" i="1"/>
  <c r="I46" i="1"/>
  <c r="I43" i="1"/>
  <c r="I42" i="1"/>
  <c r="I40" i="1"/>
  <c r="I39" i="1"/>
  <c r="I38" i="1"/>
  <c r="I37" i="1"/>
  <c r="I36" i="1"/>
  <c r="I34" i="1"/>
  <c r="I32" i="1"/>
  <c r="I31" i="1"/>
  <c r="I30" i="1"/>
  <c r="I29" i="1"/>
  <c r="I28" i="1"/>
  <c r="I26" i="1"/>
  <c r="I25" i="1"/>
  <c r="I24" i="1"/>
  <c r="I22" i="1"/>
  <c r="I21" i="1"/>
  <c r="I19" i="1"/>
  <c r="I18" i="1"/>
  <c r="I14" i="1"/>
  <c r="I12" i="1"/>
  <c r="I11" i="1"/>
  <c r="I10" i="1"/>
  <c r="I9" i="1"/>
  <c r="I47" i="1" l="1"/>
  <c r="I35" i="1"/>
  <c r="I27" i="1"/>
  <c r="I15" i="1"/>
  <c r="I7" i="1"/>
  <c r="H53" i="1"/>
  <c r="I17" i="1"/>
  <c r="I23" i="1"/>
  <c r="I33" i="1"/>
  <c r="I41" i="1"/>
  <c r="I45" i="1"/>
  <c r="I49" i="1"/>
  <c r="I13" i="1"/>
  <c r="J20" i="1" l="1"/>
  <c r="J44" i="1"/>
  <c r="J50" i="1"/>
  <c r="J51" i="1"/>
  <c r="J49" i="1"/>
  <c r="J16" i="1"/>
  <c r="J23" i="1"/>
  <c r="J41" i="1"/>
  <c r="J33" i="1"/>
  <c r="J13" i="1"/>
  <c r="J53" i="1"/>
  <c r="J52" i="1"/>
  <c r="J48" i="1"/>
  <c r="J43" i="1"/>
  <c r="J40" i="1"/>
  <c r="J38" i="1"/>
  <c r="J36" i="1"/>
  <c r="J32" i="1"/>
  <c r="J30" i="1"/>
  <c r="J28" i="1"/>
  <c r="J25" i="1"/>
  <c r="J22" i="1"/>
  <c r="J19" i="1"/>
  <c r="J12" i="1"/>
  <c r="J10" i="1"/>
  <c r="J46" i="1"/>
  <c r="J42" i="1"/>
  <c r="J39" i="1"/>
  <c r="J37" i="1"/>
  <c r="J34" i="1"/>
  <c r="J31" i="1"/>
  <c r="J27" i="1"/>
  <c r="J26" i="1"/>
  <c r="J7" i="1"/>
  <c r="I53" i="1"/>
  <c r="J47" i="1"/>
  <c r="J35" i="1"/>
  <c r="J29" i="1"/>
  <c r="J24" i="1"/>
  <c r="J21" i="1"/>
  <c r="J18" i="1"/>
  <c r="J15" i="1"/>
  <c r="J14" i="1"/>
  <c r="J11" i="1"/>
  <c r="J9" i="1"/>
  <c r="J45" i="1"/>
  <c r="J17" i="1"/>
</calcChain>
</file>

<file path=xl/sharedStrings.xml><?xml version="1.0" encoding="utf-8"?>
<sst xmlns="http://schemas.openxmlformats.org/spreadsheetml/2006/main" count="176" uniqueCount="90">
  <si>
    <t>тыс. рублей</t>
  </si>
  <si>
    <t>Наименование</t>
  </si>
  <si>
    <t>раздел</t>
  </si>
  <si>
    <t>подраздел</t>
  </si>
  <si>
    <t>цел. статья</t>
  </si>
  <si>
    <t>вид расходов</t>
  </si>
  <si>
    <t>Исполнено</t>
  </si>
  <si>
    <t>Процент исполнения</t>
  </si>
  <si>
    <t>Удельный вес в общем расходе исполнения</t>
  </si>
  <si>
    <t>Общегосударственные вопросы</t>
  </si>
  <si>
    <t>01</t>
  </si>
  <si>
    <t>03</t>
  </si>
  <si>
    <t>0020000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</si>
  <si>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</si>
  <si>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</si>
  <si>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0020300</t>
  </si>
  <si>
    <t>Судебная система</t>
  </si>
  <si>
    <t>05</t>
  </si>
  <si>
    <t>06</t>
  </si>
  <si>
    <t>500</t>
  </si>
  <si>
    <t>07</t>
  </si>
  <si>
    <t>Резервные фонды</t>
  </si>
  <si>
    <t>11</t>
  </si>
  <si>
    <t>0020400</t>
  </si>
  <si>
    <t>Другие общегосударственные вопросы</t>
  </si>
  <si>
    <t>13</t>
  </si>
  <si>
    <t>0021200</t>
  </si>
  <si>
    <t>Национальная оборона</t>
  </si>
  <si>
    <t>02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</si>
  <si>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</si>
  <si>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</si>
  <si>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</si>
  <si>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</si>
  <si>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</si>
  <si>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</si>
  <si>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Сельское хозяйство и рыболовство</t>
  </si>
  <si>
    <t>5200300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</si>
  <si>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</si>
  <si>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</si>
  <si>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</si>
  <si>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</si>
  <si>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</si>
  <si>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5210000</t>
  </si>
  <si>
    <t>Коммунальное хозяйство</t>
  </si>
  <si>
    <t>Благоустройство</t>
  </si>
  <si>
    <t>Образование</t>
  </si>
  <si>
    <t>5360000</t>
  </si>
  <si>
    <t>Дошкольное образование</t>
  </si>
  <si>
    <t>Общее образование</t>
  </si>
  <si>
    <t>5240000</t>
  </si>
  <si>
    <t>Дополнительное образование детей</t>
  </si>
  <si>
    <t>Молодежная политика и оздоровление детей</t>
  </si>
  <si>
    <t>Другие вопросы в области образования</t>
  </si>
  <si>
    <t>5250000</t>
  </si>
  <si>
    <t>Культура и кинематография</t>
  </si>
  <si>
    <t>08</t>
  </si>
  <si>
    <t>Культура</t>
  </si>
  <si>
    <t>5160000</t>
  </si>
  <si>
    <t>Социальная политика</t>
  </si>
  <si>
    <t>10</t>
  </si>
  <si>
    <t>5210600</t>
  </si>
  <si>
    <t>Пенсионное обеспечение</t>
  </si>
  <si>
    <t>Социальное обслуживание населения</t>
  </si>
  <si>
    <t>5210610</t>
  </si>
  <si>
    <t>Социальное обеспечение населения</t>
  </si>
  <si>
    <t>0700500</t>
  </si>
  <si>
    <t xml:space="preserve">Охрана семьи и детства </t>
  </si>
  <si>
    <t>Другие вопросы в области социальной политики</t>
  </si>
  <si>
    <t>Физическая культура и спорт</t>
  </si>
  <si>
    <t>5380000</t>
  </si>
  <si>
    <t>Физическая культура</t>
  </si>
  <si>
    <t>Массовый спорт</t>
  </si>
  <si>
    <t>Средства массовой информации</t>
  </si>
  <si>
    <t>0014000</t>
  </si>
  <si>
    <t xml:space="preserve">Периодическая печать и издательства </t>
  </si>
  <si>
    <t>0700000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</si>
  <si>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</si>
  <si>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</si>
  <si>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</t>
  </si>
  <si>
    <t>14</t>
  </si>
  <si>
    <t>Дотации бюджетам поселений</t>
  </si>
  <si>
    <t>прочие межбюджетные трансферты общего характера</t>
  </si>
  <si>
    <t>Всего расходов</t>
  </si>
  <si>
    <t>Иные дотации</t>
  </si>
  <si>
    <t>Транспорт</t>
  </si>
  <si>
    <t>Спорт высших достижений</t>
  </si>
  <si>
    <t>Исполнение бюджета Лахденпохского муниципального района за 2023 год по разделам и подразделам классификации расходов бюджетов</t>
  </si>
  <si>
    <t>Утверждено (первоначальный бюджет)</t>
  </si>
  <si>
    <t>Утверждено (уточненные планы)</t>
  </si>
  <si>
    <t>15,2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</si>
</sst>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#,##0.00;[Red]\-#,##0.00;0.00"/>
  </numFmts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i/>
      <sz val="10"/>
      <name val="Arial Cyr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7" fillId="0" borderId="0"/>
    <xf numFmtId="0" fontId="12" fillId="0" borderId="0"/>
    <xf numFmtId="0" fontId="7" fillId="0" borderId="0"/>
  </cellStyleXfs>
  <cellXfs count="79">
    <xf numFmtId="0" fontId="0" fillId="0" borderId="0" xfId="0"/>
    <xf numFmtId="0" fontId="0" fillId="0" borderId="0" xfId="0" applyFont="1" applyAlignment="1">
      <alignment horizontal="right"/>
    </xf>
    <xf numFmtId="1" fontId="0" fillId="0" borderId="0" xfId="0" applyNumberForma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Alignment="1"/>
    <xf numFmtId="0" fontId="2" fillId="0" borderId="0" xfId="0" applyFont="1"/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5" fillId="2" borderId="2" xfId="0" applyFont="1" applyFill="1" applyBorder="1" applyAlignment="1">
      <alignment wrapText="1"/>
    </xf>
    <xf numFmtId="49" fontId="5" fillId="2" borderId="2" xfId="0" applyNumberFormat="1" applyFont="1" applyFill="1" applyBorder="1" applyAlignment="1">
      <alignment horizontal="center"/>
    </xf>
    <xf numFmtId="49" fontId="5" fillId="0" borderId="2" xfId="0" applyNumberFormat="1" applyFont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/>
    </xf>
    <xf numFmtId="10" fontId="5" fillId="0" borderId="2" xfId="0" applyNumberFormat="1" applyFont="1" applyBorder="1" applyAlignment="1">
      <alignment horizontal="center"/>
    </xf>
    <xf numFmtId="0" fontId="6" fillId="0" borderId="0" xfId="0" applyFont="1"/>
    <xf numFmtId="0" fontId="2" fillId="2" borderId="2" xfId="0" applyFont="1" applyFill="1" applyBorder="1" applyAlignment="1" applyProtection="1">
      <alignment wrapText="1"/>
      <protection locked="0"/>
    </xf>
    <xf numFmtId="49" fontId="2" fillId="2" borderId="2" xfId="0" applyNumberFormat="1" applyFont="1" applyFill="1" applyBorder="1" applyAlignment="1" applyProtection="1">
      <alignment horizontal="center" wrapText="1"/>
      <protection locked="0"/>
    </xf>
    <xf numFmtId="49" fontId="2" fillId="2" borderId="2" xfId="0" applyNumberFormat="1" applyFont="1" applyFill="1" applyBorder="1" applyAlignment="1" applyProtection="1">
      <alignment horizontal="center"/>
      <protection locked="0"/>
    </xf>
    <xf numFmtId="49" fontId="2" fillId="0" borderId="2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/>
    </xf>
    <xf numFmtId="0" fontId="2" fillId="2" borderId="2" xfId="0" applyFont="1" applyFill="1" applyBorder="1" applyAlignment="1">
      <alignment wrapText="1"/>
    </xf>
    <xf numFmtId="49" fontId="2" fillId="2" borderId="2" xfId="0" applyNumberFormat="1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/>
    </xf>
    <xf numFmtId="49" fontId="2" fillId="0" borderId="2" xfId="0" applyNumberFormat="1" applyFont="1" applyBorder="1" applyAlignment="1" applyProtection="1">
      <alignment horizontal="center" vertical="center"/>
      <protection locked="0"/>
    </xf>
    <xf numFmtId="164" fontId="2" fillId="2" borderId="2" xfId="1" applyNumberFormat="1" applyFont="1" applyFill="1" applyBorder="1" applyAlignment="1" applyProtection="1">
      <alignment wrapText="1"/>
      <protection hidden="1"/>
    </xf>
    <xf numFmtId="49" fontId="5" fillId="2" borderId="2" xfId="0" applyNumberFormat="1" applyFont="1" applyFill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1" fontId="5" fillId="2" borderId="2" xfId="0" applyNumberFormat="1" applyFont="1" applyFill="1" applyBorder="1" applyAlignment="1">
      <alignment wrapText="1"/>
    </xf>
    <xf numFmtId="0" fontId="8" fillId="0" borderId="0" xfId="0" applyFont="1"/>
    <xf numFmtId="1" fontId="2" fillId="2" borderId="2" xfId="0" applyNumberFormat="1" applyFont="1" applyFill="1" applyBorder="1" applyAlignment="1">
      <alignment wrapText="1"/>
    </xf>
    <xf numFmtId="49" fontId="9" fillId="0" borderId="2" xfId="0" applyNumberFormat="1" applyFont="1" applyBorder="1" applyAlignment="1">
      <alignment horizontal="center" vertical="center"/>
    </xf>
    <xf numFmtId="0" fontId="10" fillId="0" borderId="0" xfId="0" applyFont="1"/>
    <xf numFmtId="1" fontId="2" fillId="0" borderId="2" xfId="0" applyNumberFormat="1" applyFont="1" applyBorder="1" applyAlignment="1">
      <alignment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/>
    <xf numFmtId="0" fontId="0" fillId="0" borderId="0" xfId="0" applyFont="1"/>
    <xf numFmtId="164" fontId="5" fillId="2" borderId="2" xfId="0" applyNumberFormat="1" applyFont="1" applyFill="1" applyBorder="1" applyAlignment="1" applyProtection="1">
      <alignment wrapText="1"/>
      <protection hidden="1"/>
    </xf>
    <xf numFmtId="49" fontId="5" fillId="2" borderId="2" xfId="0" applyNumberFormat="1" applyFont="1" applyFill="1" applyBorder="1" applyAlignment="1" applyProtection="1">
      <alignment horizontal="center" wrapText="1"/>
      <protection locked="0"/>
    </xf>
    <xf numFmtId="49" fontId="5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0" fontId="2" fillId="0" borderId="2" xfId="0" applyFont="1" applyBorder="1"/>
    <xf numFmtId="49" fontId="2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2" borderId="2" xfId="0" applyFont="1" applyFill="1" applyBorder="1" applyAlignment="1">
      <alignment horizontal="center"/>
    </xf>
    <xf numFmtId="0" fontId="6" fillId="0" borderId="0" xfId="0" applyFont="1" applyAlignment="1">
      <alignment wrapText="1"/>
    </xf>
    <xf numFmtId="165" fontId="0" fillId="0" borderId="0" xfId="0" applyNumberFormat="1"/>
    <xf numFmtId="165" fontId="2" fillId="0" borderId="0" xfId="0" applyNumberFormat="1" applyFont="1" applyAlignment="1" applyProtection="1">
      <alignment horizontal="center"/>
      <protection locked="0"/>
    </xf>
    <xf numFmtId="165" fontId="5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4" fontId="2" fillId="0" borderId="2" xfId="0" applyNumberFormat="1" applyFont="1" applyFill="1" applyBorder="1" applyAlignment="1" applyProtection="1">
      <alignment horizontal="center"/>
      <protection locked="0"/>
    </xf>
    <xf numFmtId="4" fontId="2" fillId="0" borderId="2" xfId="0" applyNumberFormat="1" applyFont="1" applyFill="1" applyBorder="1" applyAlignment="1" applyProtection="1">
      <alignment horizontal="center" wrapText="1"/>
      <protection locked="0"/>
    </xf>
    <xf numFmtId="4" fontId="2" fillId="0" borderId="2" xfId="0" applyNumberFormat="1" applyFont="1" applyFill="1" applyBorder="1" applyAlignment="1">
      <alignment horizontal="center"/>
    </xf>
    <xf numFmtId="10" fontId="2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 applyProtection="1">
      <alignment horizontal="center"/>
      <protection locked="0"/>
    </xf>
    <xf numFmtId="10" fontId="5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 applyProtection="1">
      <alignment horizontal="center" wrapText="1"/>
      <protection locked="0"/>
    </xf>
    <xf numFmtId="4" fontId="0" fillId="0" borderId="0" xfId="0" applyNumberFormat="1"/>
    <xf numFmtId="2" fontId="5" fillId="0" borderId="2" xfId="0" applyNumberFormat="1" applyFont="1" applyFill="1" applyBorder="1" applyAlignment="1" applyProtection="1">
      <alignment horizontal="center" wrapText="1"/>
      <protection locked="0"/>
    </xf>
    <xf numFmtId="2" fontId="5" fillId="0" borderId="2" xfId="0" applyNumberFormat="1" applyFont="1" applyFill="1" applyBorder="1" applyAlignment="1" applyProtection="1">
      <alignment horizontal="center"/>
      <protection locked="0"/>
    </xf>
    <xf numFmtId="4" fontId="5" fillId="0" borderId="2" xfId="0" applyNumberFormat="1" applyFont="1" applyFill="1" applyBorder="1" applyAlignment="1">
      <alignment horizontal="center" wrapText="1"/>
    </xf>
    <xf numFmtId="166" fontId="2" fillId="0" borderId="2" xfId="2" applyNumberFormat="1" applyFont="1" applyFill="1" applyBorder="1" applyAlignment="1" applyProtection="1">
      <alignment horizontal="center"/>
      <protection hidden="1"/>
    </xf>
    <xf numFmtId="166" fontId="2" fillId="0" borderId="2" xfId="2" applyNumberFormat="1" applyFont="1" applyFill="1" applyBorder="1" applyAlignment="1" applyProtection="1">
      <alignment horizontal="center" wrapText="1"/>
      <protection hidden="1"/>
    </xf>
    <xf numFmtId="0" fontId="2" fillId="0" borderId="0" xfId="0" applyFont="1" applyBorder="1" applyAlignment="1">
      <alignment horizontal="right"/>
    </xf>
    <xf numFmtId="4" fontId="2" fillId="2" borderId="2" xfId="0" applyNumberFormat="1" applyFont="1" applyFill="1" applyBorder="1" applyAlignment="1">
      <alignment horizontal="center"/>
    </xf>
    <xf numFmtId="0" fontId="4" fillId="0" borderId="0" xfId="0" applyFo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/>
    <xf numFmtId="4" fontId="5" fillId="0" borderId="2" xfId="0" applyNumberFormat="1" applyFont="1" applyFill="1" applyBorder="1" applyAlignment="1">
      <alignment horizontal="center"/>
    </xf>
    <xf numFmtId="0" fontId="0" fillId="0" borderId="0" xfId="0" applyFill="1"/>
    <xf numFmtId="0" fontId="3" fillId="0" borderId="0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1" fontId="5" fillId="0" borderId="2" xfId="0" applyNumberFormat="1" applyFont="1" applyBorder="1" applyAlignment="1">
      <alignment horizontal="center" vertical="center" textRotation="90" wrapText="1"/>
    </xf>
    <xf numFmtId="165" fontId="5" fillId="0" borderId="2" xfId="0" applyNumberFormat="1" applyFont="1" applyBorder="1" applyAlignment="1">
      <alignment horizontal="center" vertical="center" textRotation="90" wrapText="1"/>
    </xf>
  </cellXfs>
  <cellStyles count="4">
    <cellStyle name="Обычный" xfId="0" builtinId="0"/>
    <cellStyle name="Обычный 2" xfId="2"/>
    <cellStyle name="Обычный 3" xfId="3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55"/>
  <sheetViews>
    <sheetView tabSelected="1" zoomScaleNormal="100" workbookViewId="0">
      <selection activeCell="L5" sqref="L5"/>
    </sheetView>
  </sheetViews>
  <sheetFormatPr defaultRowHeight="12.75" x14ac:dyDescent="0.2"/>
  <cols>
    <col min="1" max="1" width="56.7109375" customWidth="1"/>
    <col min="2" max="2" width="5" customWidth="1"/>
    <col min="3" max="3" width="4.28515625" customWidth="1"/>
    <col min="4" max="4" width="8.140625" hidden="1" customWidth="1"/>
    <col min="5" max="5" width="4" hidden="1" customWidth="1"/>
    <col min="6" max="6" width="12.7109375" style="71" customWidth="1"/>
    <col min="7" max="7" width="13.85546875" style="1" customWidth="1"/>
    <col min="8" max="8" width="12.85546875" customWidth="1"/>
    <col min="9" max="9" width="11.42578125" style="2" customWidth="1"/>
    <col min="10" max="10" width="12.7109375" style="48" customWidth="1"/>
    <col min="11" max="1013" width="8.7109375" customWidth="1"/>
  </cols>
  <sheetData>
    <row r="1" spans="1:10" x14ac:dyDescent="0.2">
      <c r="D1" s="3"/>
      <c r="E1" s="4"/>
      <c r="F1" s="68"/>
      <c r="G1" s="5"/>
      <c r="H1" s="65"/>
      <c r="I1" s="65"/>
      <c r="J1" s="65"/>
    </row>
    <row r="2" spans="1:10" ht="12.75" customHeight="1" x14ac:dyDescent="0.2">
      <c r="B2" s="6"/>
      <c r="E2" s="3"/>
      <c r="F2" s="69"/>
      <c r="G2" s="4"/>
      <c r="H2" s="5"/>
    </row>
    <row r="3" spans="1:10" s="7" customFormat="1" ht="38.25" customHeight="1" x14ac:dyDescent="0.2">
      <c r="A3" s="72" t="s">
        <v>86</v>
      </c>
      <c r="B3" s="72"/>
      <c r="C3" s="72"/>
      <c r="D3" s="72"/>
      <c r="E3" s="72"/>
      <c r="F3" s="72"/>
      <c r="G3" s="72"/>
      <c r="H3" s="72"/>
      <c r="I3" s="72"/>
      <c r="J3" s="72"/>
    </row>
    <row r="4" spans="1:10" s="7" customFormat="1" ht="12.75" customHeight="1" x14ac:dyDescent="0.2">
      <c r="A4" s="73"/>
      <c r="B4" s="73"/>
      <c r="C4" s="73"/>
      <c r="D4" s="73"/>
      <c r="E4" s="73"/>
      <c r="F4" s="73"/>
      <c r="G4" s="73"/>
      <c r="H4" s="73"/>
      <c r="I4" s="8"/>
      <c r="J4" s="49" t="s">
        <v>0</v>
      </c>
    </row>
    <row r="5" spans="1:10" ht="34.5" customHeight="1" x14ac:dyDescent="0.2">
      <c r="A5" s="74" t="s">
        <v>1</v>
      </c>
      <c r="B5" s="75" t="s">
        <v>2</v>
      </c>
      <c r="C5" s="75" t="s">
        <v>3</v>
      </c>
      <c r="D5" s="75" t="s">
        <v>4</v>
      </c>
      <c r="E5" s="75" t="s">
        <v>5</v>
      </c>
      <c r="F5" s="76" t="s">
        <v>87</v>
      </c>
      <c r="G5" s="75" t="s">
        <v>88</v>
      </c>
      <c r="H5" s="75" t="s">
        <v>6</v>
      </c>
      <c r="I5" s="77" t="s">
        <v>7</v>
      </c>
      <c r="J5" s="78" t="s">
        <v>8</v>
      </c>
    </row>
    <row r="6" spans="1:10" ht="51.75" customHeight="1" x14ac:dyDescent="0.2">
      <c r="A6" s="74"/>
      <c r="B6" s="75"/>
      <c r="C6" s="75"/>
      <c r="D6" s="75"/>
      <c r="E6" s="75"/>
      <c r="F6" s="76"/>
      <c r="G6" s="75"/>
      <c r="H6" s="75"/>
      <c r="I6" s="77"/>
      <c r="J6" s="78"/>
    </row>
    <row r="7" spans="1:10" s="14" customFormat="1" ht="19.5" customHeight="1" x14ac:dyDescent="0.2">
      <c r="A7" s="9" t="s">
        <v>9</v>
      </c>
      <c r="B7" s="10" t="s">
        <v>10</v>
      </c>
      <c r="C7" s="10"/>
      <c r="D7" s="11"/>
      <c r="E7" s="11"/>
      <c r="F7" s="70">
        <f>SUM(F8:F12)</f>
        <v>57547.502999999997</v>
      </c>
      <c r="G7" s="12">
        <f>SUM(G8:G12)</f>
        <v>62172.519069999995</v>
      </c>
      <c r="H7" s="12">
        <f>SUM(H8:H12)</f>
        <v>60298.961609999998</v>
      </c>
      <c r="I7" s="13">
        <f t="shared" ref="I7:I50" si="0">H7/G7</f>
        <v>0.96986518339572891</v>
      </c>
      <c r="J7" s="50">
        <f>H7/H53</f>
        <v>8.6958503299157552E-2</v>
      </c>
    </row>
    <row r="8" spans="1:10" s="67" customFormat="1" ht="19.5" customHeight="1" x14ac:dyDescent="0.2">
      <c r="A8" s="20"/>
      <c r="B8" s="22" t="s">
        <v>10</v>
      </c>
      <c r="C8" s="22" t="s">
        <v>28</v>
      </c>
      <c r="D8" s="18"/>
      <c r="E8" s="18"/>
      <c r="F8" s="54" t="s">
        <v>89</v>
      </c>
      <c r="G8" s="66">
        <v>0</v>
      </c>
      <c r="H8" s="66">
        <v>0</v>
      </c>
      <c r="I8" s="19">
        <v>0</v>
      </c>
      <c r="J8" s="51">
        <v>0</v>
      </c>
    </row>
    <row r="9" spans="1:10" ht="37.5" customHeight="1" x14ac:dyDescent="0.2">
      <c r="A9" s="20" t="s">
        <v>13</v>
      </c>
      <c r="B9" s="21" t="s">
        <v>10</v>
      </c>
      <c r="C9" s="22" t="s">
        <v>14</v>
      </c>
      <c r="D9" s="18" t="s">
        <v>15</v>
      </c>
      <c r="E9" s="23"/>
      <c r="F9" s="52">
        <v>28199.9</v>
      </c>
      <c r="G9" s="52">
        <v>30124.550999999999</v>
      </c>
      <c r="H9" s="52">
        <v>29686.145</v>
      </c>
      <c r="I9" s="55">
        <f t="shared" si="0"/>
        <v>0.98544688682662862</v>
      </c>
      <c r="J9" s="51">
        <f>H9/H53</f>
        <v>4.281106455229005E-2</v>
      </c>
    </row>
    <row r="10" spans="1:10" ht="18" customHeight="1" x14ac:dyDescent="0.2">
      <c r="A10" s="20" t="s">
        <v>16</v>
      </c>
      <c r="B10" s="21" t="s">
        <v>10</v>
      </c>
      <c r="C10" s="22" t="s">
        <v>17</v>
      </c>
      <c r="D10" s="18"/>
      <c r="E10" s="23"/>
      <c r="F10" s="52">
        <v>0.2</v>
      </c>
      <c r="G10" s="52">
        <v>0.2</v>
      </c>
      <c r="H10" s="52">
        <v>0</v>
      </c>
      <c r="I10" s="55">
        <f t="shared" si="0"/>
        <v>0</v>
      </c>
      <c r="J10" s="51">
        <f>H10/H53</f>
        <v>0</v>
      </c>
    </row>
    <row r="11" spans="1:10" ht="18" customHeight="1" x14ac:dyDescent="0.2">
      <c r="A11" s="15" t="s">
        <v>21</v>
      </c>
      <c r="B11" s="16" t="s">
        <v>10</v>
      </c>
      <c r="C11" s="16" t="s">
        <v>22</v>
      </c>
      <c r="D11" s="18" t="s">
        <v>23</v>
      </c>
      <c r="E11" s="18"/>
      <c r="F11" s="54">
        <v>550</v>
      </c>
      <c r="G11" s="54">
        <v>550</v>
      </c>
      <c r="H11" s="53">
        <v>0</v>
      </c>
      <c r="I11" s="55">
        <f t="shared" si="0"/>
        <v>0</v>
      </c>
      <c r="J11" s="51">
        <f>H11/H53</f>
        <v>0</v>
      </c>
    </row>
    <row r="12" spans="1:10" ht="18" customHeight="1" x14ac:dyDescent="0.2">
      <c r="A12" s="24" t="s">
        <v>24</v>
      </c>
      <c r="B12" s="21" t="s">
        <v>10</v>
      </c>
      <c r="C12" s="21" t="s">
        <v>25</v>
      </c>
      <c r="D12" s="18" t="s">
        <v>26</v>
      </c>
      <c r="E12" s="18" t="s">
        <v>19</v>
      </c>
      <c r="F12" s="54">
        <v>28797.402999999998</v>
      </c>
      <c r="G12" s="54">
        <v>31497.768069999998</v>
      </c>
      <c r="H12" s="53">
        <v>30612.816610000002</v>
      </c>
      <c r="I12" s="55">
        <f t="shared" si="0"/>
        <v>0.97190431213940942</v>
      </c>
      <c r="J12" s="51">
        <f>H12/H53</f>
        <v>4.4147438746867503E-2</v>
      </c>
    </row>
    <row r="13" spans="1:10" s="14" customFormat="1" ht="19.5" customHeight="1" x14ac:dyDescent="0.2">
      <c r="A13" s="9" t="s">
        <v>27</v>
      </c>
      <c r="B13" s="25" t="s">
        <v>28</v>
      </c>
      <c r="C13" s="25"/>
      <c r="D13" s="11"/>
      <c r="E13" s="11"/>
      <c r="F13" s="56">
        <f>F14</f>
        <v>1153.9000000000001</v>
      </c>
      <c r="G13" s="56">
        <f>G14</f>
        <v>1200.5</v>
      </c>
      <c r="H13" s="56">
        <f>H14</f>
        <v>1200.5</v>
      </c>
      <c r="I13" s="57">
        <f t="shared" si="0"/>
        <v>1</v>
      </c>
      <c r="J13" s="50">
        <f>H13/H53</f>
        <v>1.7312683406695009E-3</v>
      </c>
    </row>
    <row r="14" spans="1:10" s="14" customFormat="1" ht="18" customHeight="1" x14ac:dyDescent="0.2">
      <c r="A14" s="20" t="s">
        <v>29</v>
      </c>
      <c r="B14" s="21" t="s">
        <v>28</v>
      </c>
      <c r="C14" s="21" t="s">
        <v>11</v>
      </c>
      <c r="D14" s="18" t="s">
        <v>12</v>
      </c>
      <c r="E14" s="18"/>
      <c r="F14" s="54">
        <v>1153.9000000000001</v>
      </c>
      <c r="G14" s="54">
        <v>1200.5</v>
      </c>
      <c r="H14" s="52">
        <v>1200.5</v>
      </c>
      <c r="I14" s="55">
        <f t="shared" si="0"/>
        <v>1</v>
      </c>
      <c r="J14" s="51">
        <f>H14/H53</f>
        <v>1.7312683406695009E-3</v>
      </c>
    </row>
    <row r="15" spans="1:10" s="14" customFormat="1" ht="15.75" customHeight="1" x14ac:dyDescent="0.2">
      <c r="A15" s="26" t="s">
        <v>30</v>
      </c>
      <c r="B15" s="25" t="s">
        <v>11</v>
      </c>
      <c r="C15" s="21"/>
      <c r="D15" s="18"/>
      <c r="E15" s="18"/>
      <c r="F15" s="56">
        <f>F16</f>
        <v>0</v>
      </c>
      <c r="G15" s="56">
        <f>G16</f>
        <v>255.35</v>
      </c>
      <c r="H15" s="56">
        <f>H16</f>
        <v>255.35</v>
      </c>
      <c r="I15" s="57">
        <f t="shared" si="0"/>
        <v>1</v>
      </c>
      <c r="J15" s="50">
        <f>H15/H53</f>
        <v>3.6824603980837738E-4</v>
      </c>
    </row>
    <row r="16" spans="1:10" s="14" customFormat="1" ht="27" customHeight="1" x14ac:dyDescent="0.2">
      <c r="A16" s="27" t="s">
        <v>31</v>
      </c>
      <c r="B16" s="21" t="s">
        <v>11</v>
      </c>
      <c r="C16" s="21" t="s">
        <v>32</v>
      </c>
      <c r="D16" s="18"/>
      <c r="E16" s="18"/>
      <c r="F16" s="54">
        <v>0</v>
      </c>
      <c r="G16" s="54">
        <v>255.35</v>
      </c>
      <c r="H16" s="52">
        <v>255.35</v>
      </c>
      <c r="I16" s="55">
        <f t="shared" si="0"/>
        <v>1</v>
      </c>
      <c r="J16" s="51">
        <f>H16/H53</f>
        <v>3.6824603980837738E-4</v>
      </c>
    </row>
    <row r="17" spans="1:10" s="29" customFormat="1" ht="19.5" customHeight="1" x14ac:dyDescent="0.2">
      <c r="A17" s="28" t="s">
        <v>33</v>
      </c>
      <c r="B17" s="25" t="s">
        <v>14</v>
      </c>
      <c r="C17" s="25"/>
      <c r="D17" s="11" t="s">
        <v>23</v>
      </c>
      <c r="E17" s="11" t="s">
        <v>19</v>
      </c>
      <c r="F17" s="58">
        <f>SUM(F18:F22)</f>
        <v>1242.4000000000001</v>
      </c>
      <c r="G17" s="58">
        <f>SUM(G18:G22)</f>
        <v>2835.1058500000004</v>
      </c>
      <c r="H17" s="58">
        <f>SUM(H18:H22)</f>
        <v>2568.6850999999997</v>
      </c>
      <c r="I17" s="57">
        <f t="shared" si="0"/>
        <v>0.90602793542964166</v>
      </c>
      <c r="J17" s="50">
        <f>H17/H53</f>
        <v>3.7043591759928951E-3</v>
      </c>
    </row>
    <row r="18" spans="1:10" ht="18" customHeight="1" x14ac:dyDescent="0.2">
      <c r="A18" s="30" t="s">
        <v>34</v>
      </c>
      <c r="B18" s="21" t="s">
        <v>14</v>
      </c>
      <c r="C18" s="21" t="s">
        <v>10</v>
      </c>
      <c r="D18" s="18"/>
      <c r="E18" s="18"/>
      <c r="F18" s="54">
        <v>0</v>
      </c>
      <c r="G18" s="53">
        <v>963.10900000000004</v>
      </c>
      <c r="H18" s="53">
        <v>963.10900000000004</v>
      </c>
      <c r="I18" s="55">
        <f t="shared" si="0"/>
        <v>1</v>
      </c>
      <c r="J18" s="51">
        <f>H18/H53</f>
        <v>1.3889213830186277E-3</v>
      </c>
    </row>
    <row r="19" spans="1:10" ht="18" customHeight="1" x14ac:dyDescent="0.2">
      <c r="A19" s="30" t="s">
        <v>35</v>
      </c>
      <c r="B19" s="21" t="s">
        <v>14</v>
      </c>
      <c r="C19" s="21" t="s">
        <v>17</v>
      </c>
      <c r="D19" s="18" t="s">
        <v>36</v>
      </c>
      <c r="E19" s="18"/>
      <c r="F19" s="54">
        <v>942.4</v>
      </c>
      <c r="G19" s="54">
        <v>1025.2</v>
      </c>
      <c r="H19" s="53">
        <v>1014.14626</v>
      </c>
      <c r="I19" s="55">
        <f t="shared" si="0"/>
        <v>0.98921796722590705</v>
      </c>
      <c r="J19" s="51">
        <f>H19/H53</f>
        <v>1.4625233758820326E-3</v>
      </c>
    </row>
    <row r="20" spans="1:10" ht="18" customHeight="1" x14ac:dyDescent="0.2">
      <c r="A20" s="30" t="s">
        <v>84</v>
      </c>
      <c r="B20" s="21" t="s">
        <v>14</v>
      </c>
      <c r="C20" s="21" t="s">
        <v>55</v>
      </c>
      <c r="D20" s="18"/>
      <c r="E20" s="18"/>
      <c r="F20" s="54">
        <v>120</v>
      </c>
      <c r="G20" s="54">
        <v>370</v>
      </c>
      <c r="H20" s="53">
        <v>311.42984000000001</v>
      </c>
      <c r="I20" s="55">
        <f t="shared" si="0"/>
        <v>0.84170227027027034</v>
      </c>
      <c r="J20" s="51">
        <f>H20/H53</f>
        <v>4.4912005192150622E-4</v>
      </c>
    </row>
    <row r="21" spans="1:10" ht="18" customHeight="1" x14ac:dyDescent="0.2">
      <c r="A21" s="30" t="s">
        <v>37</v>
      </c>
      <c r="B21" s="21" t="s">
        <v>14</v>
      </c>
      <c r="C21" s="21" t="s">
        <v>32</v>
      </c>
      <c r="D21" s="18"/>
      <c r="E21" s="18"/>
      <c r="F21" s="54">
        <v>0</v>
      </c>
      <c r="G21" s="54">
        <v>296.79685000000001</v>
      </c>
      <c r="H21" s="53">
        <v>280</v>
      </c>
      <c r="I21" s="55">
        <f t="shared" si="0"/>
        <v>0.94340623898130993</v>
      </c>
      <c r="J21" s="51">
        <f>H21/H53</f>
        <v>4.0379436517072907E-4</v>
      </c>
    </row>
    <row r="22" spans="1:10" ht="18" customHeight="1" x14ac:dyDescent="0.2">
      <c r="A22" s="30" t="s">
        <v>38</v>
      </c>
      <c r="B22" s="21" t="s">
        <v>14</v>
      </c>
      <c r="C22" s="21" t="s">
        <v>39</v>
      </c>
      <c r="D22" s="18" t="s">
        <v>36</v>
      </c>
      <c r="E22" s="18" t="s">
        <v>19</v>
      </c>
      <c r="F22" s="54">
        <v>180</v>
      </c>
      <c r="G22" s="54">
        <v>180</v>
      </c>
      <c r="H22" s="53">
        <v>0</v>
      </c>
      <c r="I22" s="55">
        <f t="shared" si="0"/>
        <v>0</v>
      </c>
      <c r="J22" s="51">
        <f>H22/H53</f>
        <v>0</v>
      </c>
    </row>
    <row r="23" spans="1:10" s="32" customFormat="1" ht="19.5" customHeight="1" x14ac:dyDescent="0.2">
      <c r="A23" s="28" t="s">
        <v>40</v>
      </c>
      <c r="B23" s="25" t="s">
        <v>17</v>
      </c>
      <c r="C23" s="25"/>
      <c r="D23" s="31"/>
      <c r="E23" s="31"/>
      <c r="F23" s="58">
        <f>SUM(F24:F26)</f>
        <v>4436.45</v>
      </c>
      <c r="G23" s="58">
        <f>SUM(G24:G26)</f>
        <v>154983.49100000001</v>
      </c>
      <c r="H23" s="58">
        <f>SUM(H24:H26)</f>
        <v>153787.90149000002</v>
      </c>
      <c r="I23" s="57">
        <f t="shared" si="0"/>
        <v>0.99228569764246699</v>
      </c>
      <c r="J23" s="50">
        <f>H23/H53</f>
        <v>0.22178102876104708</v>
      </c>
    </row>
    <row r="24" spans="1:10" ht="18" customHeight="1" x14ac:dyDescent="0.2">
      <c r="A24" s="33" t="s">
        <v>41</v>
      </c>
      <c r="B24" s="34" t="s">
        <v>17</v>
      </c>
      <c r="C24" s="34" t="s">
        <v>10</v>
      </c>
      <c r="D24" s="18" t="s">
        <v>42</v>
      </c>
      <c r="E24" s="18"/>
      <c r="F24" s="54">
        <v>3010</v>
      </c>
      <c r="G24" s="54">
        <v>143098.04</v>
      </c>
      <c r="H24" s="53">
        <v>142566.77449000001</v>
      </c>
      <c r="I24" s="55">
        <f t="shared" si="0"/>
        <v>0.99628740190990739</v>
      </c>
      <c r="J24" s="51">
        <f>H24/H53</f>
        <v>0.20559878642724302</v>
      </c>
    </row>
    <row r="25" spans="1:10" ht="18" customHeight="1" x14ac:dyDescent="0.2">
      <c r="A25" s="30" t="s">
        <v>43</v>
      </c>
      <c r="B25" s="21" t="s">
        <v>17</v>
      </c>
      <c r="C25" s="21" t="s">
        <v>28</v>
      </c>
      <c r="D25" s="18" t="s">
        <v>42</v>
      </c>
      <c r="E25" s="18" t="s">
        <v>19</v>
      </c>
      <c r="F25" s="54">
        <v>1000</v>
      </c>
      <c r="G25" s="54">
        <v>10630</v>
      </c>
      <c r="H25" s="53">
        <v>9986.1759999999995</v>
      </c>
      <c r="I25" s="55">
        <f t="shared" si="0"/>
        <v>0.93943330197554087</v>
      </c>
      <c r="J25" s="51">
        <f>H25/H53</f>
        <v>1.4401291422868466E-2</v>
      </c>
    </row>
    <row r="26" spans="1:10" ht="18" customHeight="1" x14ac:dyDescent="0.2">
      <c r="A26" s="30" t="s">
        <v>44</v>
      </c>
      <c r="B26" s="21" t="s">
        <v>17</v>
      </c>
      <c r="C26" s="21" t="s">
        <v>11</v>
      </c>
      <c r="D26" s="18"/>
      <c r="E26" s="18"/>
      <c r="F26" s="54">
        <v>426.45</v>
      </c>
      <c r="G26" s="54">
        <v>1255.451</v>
      </c>
      <c r="H26" s="53">
        <v>1234.951</v>
      </c>
      <c r="I26" s="55">
        <f t="shared" si="0"/>
        <v>0.98367120660224894</v>
      </c>
      <c r="J26" s="51">
        <f>H26/H53</f>
        <v>1.780950910935561E-3</v>
      </c>
    </row>
    <row r="27" spans="1:10" s="29" customFormat="1" ht="19.5" customHeight="1" x14ac:dyDescent="0.2">
      <c r="A27" s="9" t="s">
        <v>45</v>
      </c>
      <c r="B27" s="25" t="s">
        <v>20</v>
      </c>
      <c r="C27" s="10"/>
      <c r="D27" s="11" t="s">
        <v>46</v>
      </c>
      <c r="E27" s="11"/>
      <c r="F27" s="56">
        <f>SUM(F28:F32)</f>
        <v>333588.43699999998</v>
      </c>
      <c r="G27" s="56">
        <f>SUM(G28:G32)</f>
        <v>373492.89775999996</v>
      </c>
      <c r="H27" s="56">
        <f>SUM(H28:H32)</f>
        <v>368807.03380999999</v>
      </c>
      <c r="I27" s="57">
        <f t="shared" si="0"/>
        <v>0.98745394095014083</v>
      </c>
      <c r="J27" s="50">
        <f>H27/H53</f>
        <v>0.53186500745645915</v>
      </c>
    </row>
    <row r="28" spans="1:10" ht="18" customHeight="1" x14ac:dyDescent="0.2">
      <c r="A28" s="15" t="s">
        <v>47</v>
      </c>
      <c r="B28" s="16" t="s">
        <v>20</v>
      </c>
      <c r="C28" s="17" t="s">
        <v>10</v>
      </c>
      <c r="D28" s="18" t="s">
        <v>46</v>
      </c>
      <c r="E28" s="18" t="s">
        <v>19</v>
      </c>
      <c r="F28" s="54">
        <v>95244.65</v>
      </c>
      <c r="G28" s="54">
        <v>103477.58037</v>
      </c>
      <c r="H28" s="52">
        <v>101574.38181000001</v>
      </c>
      <c r="I28" s="55">
        <f t="shared" si="0"/>
        <v>0.98160762405542523</v>
      </c>
      <c r="J28" s="51">
        <f>H28/H53</f>
        <v>0.14648272507349358</v>
      </c>
    </row>
    <row r="29" spans="1:10" ht="18" customHeight="1" x14ac:dyDescent="0.2">
      <c r="A29" s="20" t="s">
        <v>48</v>
      </c>
      <c r="B29" s="21" t="s">
        <v>20</v>
      </c>
      <c r="C29" s="22" t="s">
        <v>28</v>
      </c>
      <c r="D29" s="18" t="s">
        <v>49</v>
      </c>
      <c r="E29" s="18"/>
      <c r="F29" s="54">
        <v>171342.84899999999</v>
      </c>
      <c r="G29" s="54">
        <v>198751.092</v>
      </c>
      <c r="H29" s="52">
        <v>196020.32</v>
      </c>
      <c r="I29" s="55">
        <f t="shared" si="0"/>
        <v>0.98626034215701319</v>
      </c>
      <c r="J29" s="51">
        <f>H29/H53</f>
        <v>0.28268535955343993</v>
      </c>
    </row>
    <row r="30" spans="1:10" ht="18" customHeight="1" x14ac:dyDescent="0.2">
      <c r="A30" s="20" t="s">
        <v>50</v>
      </c>
      <c r="B30" s="21" t="s">
        <v>20</v>
      </c>
      <c r="C30" s="22" t="s">
        <v>11</v>
      </c>
      <c r="D30" s="18"/>
      <c r="E30" s="18"/>
      <c r="F30" s="54">
        <v>46968.737999999998</v>
      </c>
      <c r="G30" s="54">
        <v>48731.95132</v>
      </c>
      <c r="H30" s="52">
        <v>48731.95132</v>
      </c>
      <c r="I30" s="55">
        <f t="shared" si="0"/>
        <v>1</v>
      </c>
      <c r="J30" s="51">
        <f>H30/H53</f>
        <v>7.0277454809965265E-2</v>
      </c>
    </row>
    <row r="31" spans="1:10" ht="18" customHeight="1" x14ac:dyDescent="0.2">
      <c r="A31" s="20" t="s">
        <v>51</v>
      </c>
      <c r="B31" s="21" t="s">
        <v>20</v>
      </c>
      <c r="C31" s="22" t="s">
        <v>20</v>
      </c>
      <c r="D31" s="18" t="s">
        <v>49</v>
      </c>
      <c r="E31" s="18" t="s">
        <v>19</v>
      </c>
      <c r="F31" s="54">
        <v>415</v>
      </c>
      <c r="G31" s="54">
        <v>570</v>
      </c>
      <c r="H31" s="52">
        <v>531.63567999999998</v>
      </c>
      <c r="I31" s="55">
        <f t="shared" si="0"/>
        <v>0.93269417543859645</v>
      </c>
      <c r="J31" s="51">
        <f>H31/H53</f>
        <v>7.6668389967038885E-4</v>
      </c>
    </row>
    <row r="32" spans="1:10" ht="18" customHeight="1" x14ac:dyDescent="0.2">
      <c r="A32" s="20" t="s">
        <v>52</v>
      </c>
      <c r="B32" s="21" t="s">
        <v>20</v>
      </c>
      <c r="C32" s="22" t="s">
        <v>32</v>
      </c>
      <c r="D32" s="18" t="s">
        <v>53</v>
      </c>
      <c r="E32" s="18"/>
      <c r="F32" s="54">
        <v>19617.2</v>
      </c>
      <c r="G32" s="54">
        <v>21962.274069999999</v>
      </c>
      <c r="H32" s="52">
        <v>21948.744999999999</v>
      </c>
      <c r="I32" s="55">
        <f t="shared" si="0"/>
        <v>0.99938398592254707</v>
      </c>
      <c r="J32" s="51">
        <f>H32/H53</f>
        <v>3.1652784119890053E-2</v>
      </c>
    </row>
    <row r="33" spans="1:10" s="29" customFormat="1" ht="19.5" customHeight="1" x14ac:dyDescent="0.2">
      <c r="A33" s="9" t="s">
        <v>54</v>
      </c>
      <c r="B33" s="10" t="s">
        <v>55</v>
      </c>
      <c r="C33" s="10"/>
      <c r="D33" s="11" t="s">
        <v>53</v>
      </c>
      <c r="E33" s="11" t="s">
        <v>19</v>
      </c>
      <c r="F33" s="56">
        <f>SUM(F34:F34)</f>
        <v>15277.41</v>
      </c>
      <c r="G33" s="56">
        <f>SUM(G34:G34)</f>
        <v>20568.667529999999</v>
      </c>
      <c r="H33" s="56">
        <f>SUM(H34:H34)</f>
        <v>20568.664529999998</v>
      </c>
      <c r="I33" s="57">
        <f t="shared" si="0"/>
        <v>0.99999985414709069</v>
      </c>
      <c r="J33" s="50">
        <f>H33/H53</f>
        <v>2.9662538701075152E-2</v>
      </c>
    </row>
    <row r="34" spans="1:10" ht="18" customHeight="1" x14ac:dyDescent="0.2">
      <c r="A34" s="20" t="s">
        <v>56</v>
      </c>
      <c r="B34" s="22" t="s">
        <v>55</v>
      </c>
      <c r="C34" s="22" t="s">
        <v>10</v>
      </c>
      <c r="D34" s="35" t="s">
        <v>57</v>
      </c>
      <c r="E34" s="35"/>
      <c r="F34" s="53">
        <v>15277.41</v>
      </c>
      <c r="G34" s="53">
        <v>20568.667529999999</v>
      </c>
      <c r="H34" s="52">
        <v>20568.664529999998</v>
      </c>
      <c r="I34" s="55">
        <f t="shared" si="0"/>
        <v>0.99999985414709069</v>
      </c>
      <c r="J34" s="51">
        <f>H34/H53</f>
        <v>2.9662538701075152E-2</v>
      </c>
    </row>
    <row r="35" spans="1:10" s="36" customFormat="1" ht="19.5" customHeight="1" x14ac:dyDescent="0.2">
      <c r="A35" s="9" t="s">
        <v>58</v>
      </c>
      <c r="B35" s="25" t="s">
        <v>59</v>
      </c>
      <c r="C35" s="10"/>
      <c r="D35" s="18" t="s">
        <v>60</v>
      </c>
      <c r="E35" s="18"/>
      <c r="F35" s="56">
        <f>SUM(F36:F40)</f>
        <v>20095.332999999999</v>
      </c>
      <c r="G35" s="56">
        <f>SUM(G36:G40)</f>
        <v>16694.488890000001</v>
      </c>
      <c r="H35" s="56">
        <f>SUM(H36:H40)</f>
        <v>15817.371090000001</v>
      </c>
      <c r="I35" s="57">
        <f t="shared" si="0"/>
        <v>0.94746063771228162</v>
      </c>
      <c r="J35" s="50">
        <f>H35/H53</f>
        <v>2.2810590421272835E-2</v>
      </c>
    </row>
    <row r="36" spans="1:10" ht="18" customHeight="1" x14ac:dyDescent="0.2">
      <c r="A36" s="20" t="s">
        <v>61</v>
      </c>
      <c r="B36" s="21" t="s">
        <v>59</v>
      </c>
      <c r="C36" s="22" t="s">
        <v>10</v>
      </c>
      <c r="D36" s="18" t="s">
        <v>60</v>
      </c>
      <c r="E36" s="35" t="s">
        <v>19</v>
      </c>
      <c r="F36" s="53">
        <v>21.6</v>
      </c>
      <c r="G36" s="64">
        <v>21.6</v>
      </c>
      <c r="H36" s="63">
        <v>21.6</v>
      </c>
      <c r="I36" s="55">
        <f t="shared" si="0"/>
        <v>1</v>
      </c>
      <c r="J36" s="51">
        <f>H36/H53</f>
        <v>3.1149851027456245E-5</v>
      </c>
    </row>
    <row r="37" spans="1:10" ht="18" hidden="1" customHeight="1" x14ac:dyDescent="0.2">
      <c r="A37" s="20" t="s">
        <v>62</v>
      </c>
      <c r="B37" s="21" t="s">
        <v>59</v>
      </c>
      <c r="C37" s="22" t="s">
        <v>28</v>
      </c>
      <c r="D37" s="18" t="s">
        <v>63</v>
      </c>
      <c r="E37" s="35"/>
      <c r="F37" s="53"/>
      <c r="G37" s="53"/>
      <c r="H37" s="52"/>
      <c r="I37" s="55" t="e">
        <f t="shared" si="0"/>
        <v>#DIV/0!</v>
      </c>
      <c r="J37" s="51">
        <f>H37/H53</f>
        <v>0</v>
      </c>
    </row>
    <row r="38" spans="1:10" ht="18" customHeight="1" x14ac:dyDescent="0.2">
      <c r="A38" s="20" t="s">
        <v>64</v>
      </c>
      <c r="B38" s="21" t="s">
        <v>59</v>
      </c>
      <c r="C38" s="22" t="s">
        <v>11</v>
      </c>
      <c r="D38" s="35" t="s">
        <v>65</v>
      </c>
      <c r="E38" s="35"/>
      <c r="F38" s="53">
        <v>10769.333000000001</v>
      </c>
      <c r="G38" s="63">
        <v>7868.8888900000002</v>
      </c>
      <c r="H38" s="64">
        <v>7305.1318600000004</v>
      </c>
      <c r="I38" s="55">
        <f t="shared" si="0"/>
        <v>0.92835620913183337</v>
      </c>
      <c r="J38" s="51">
        <f>H38/H53</f>
        <v>1.0534896721061313E-2</v>
      </c>
    </row>
    <row r="39" spans="1:10" ht="18" customHeight="1" x14ac:dyDescent="0.2">
      <c r="A39" s="20" t="s">
        <v>66</v>
      </c>
      <c r="B39" s="21" t="s">
        <v>59</v>
      </c>
      <c r="C39" s="22" t="s">
        <v>14</v>
      </c>
      <c r="D39" s="35" t="s">
        <v>65</v>
      </c>
      <c r="E39" s="35" t="s">
        <v>19</v>
      </c>
      <c r="F39" s="53">
        <v>8234.9</v>
      </c>
      <c r="G39" s="63">
        <v>7674.7</v>
      </c>
      <c r="H39" s="64">
        <v>7361.3392299999996</v>
      </c>
      <c r="I39" s="55">
        <f t="shared" si="0"/>
        <v>0.95916963920413822</v>
      </c>
      <c r="J39" s="51">
        <f>H39/H53</f>
        <v>1.0615954647086548E-2</v>
      </c>
    </row>
    <row r="40" spans="1:10" ht="18" customHeight="1" x14ac:dyDescent="0.2">
      <c r="A40" s="27" t="s">
        <v>67</v>
      </c>
      <c r="B40" s="21" t="s">
        <v>59</v>
      </c>
      <c r="C40" s="22" t="s">
        <v>18</v>
      </c>
      <c r="D40" s="35"/>
      <c r="E40" s="35"/>
      <c r="F40" s="53">
        <v>1069.5</v>
      </c>
      <c r="G40" s="64">
        <v>1129.3</v>
      </c>
      <c r="H40" s="63">
        <v>1129.3</v>
      </c>
      <c r="I40" s="55">
        <f t="shared" si="0"/>
        <v>1</v>
      </c>
      <c r="J40" s="51">
        <f>H40/H53</f>
        <v>1.6285892020975155E-3</v>
      </c>
    </row>
    <row r="41" spans="1:10" ht="19.5" customHeight="1" x14ac:dyDescent="0.2">
      <c r="A41" s="9" t="s">
        <v>68</v>
      </c>
      <c r="B41" s="25" t="s">
        <v>22</v>
      </c>
      <c r="C41" s="10"/>
      <c r="D41" s="18" t="s">
        <v>69</v>
      </c>
      <c r="E41" s="18" t="s">
        <v>19</v>
      </c>
      <c r="F41" s="56">
        <f t="shared" ref="F41:H41" si="1">F42+F43+F44</f>
        <v>575.70000000000005</v>
      </c>
      <c r="G41" s="56">
        <f t="shared" si="1"/>
        <v>61222.753039999996</v>
      </c>
      <c r="H41" s="56">
        <f t="shared" si="1"/>
        <v>60319.447090000001</v>
      </c>
      <c r="I41" s="57">
        <f t="shared" si="0"/>
        <v>0.98524558427795927</v>
      </c>
      <c r="J41" s="50">
        <f>H41/H53</f>
        <v>8.6988045875556905E-2</v>
      </c>
    </row>
    <row r="42" spans="1:10" ht="16.5" customHeight="1" x14ac:dyDescent="0.2">
      <c r="A42" s="20" t="s">
        <v>70</v>
      </c>
      <c r="B42" s="21" t="s">
        <v>22</v>
      </c>
      <c r="C42" s="22" t="s">
        <v>10</v>
      </c>
      <c r="D42" s="35"/>
      <c r="E42" s="35"/>
      <c r="F42" s="53">
        <v>575.70000000000005</v>
      </c>
      <c r="G42" s="63">
        <v>575.70000000000005</v>
      </c>
      <c r="H42" s="64">
        <v>522.61500000000001</v>
      </c>
      <c r="I42" s="55">
        <f t="shared" si="0"/>
        <v>0.90779051589369453</v>
      </c>
      <c r="J42" s="51">
        <f>H42/H53</f>
        <v>7.5367497197750214E-4</v>
      </c>
    </row>
    <row r="43" spans="1:10" ht="17.25" customHeight="1" x14ac:dyDescent="0.2">
      <c r="A43" s="20" t="s">
        <v>71</v>
      </c>
      <c r="B43" s="21" t="s">
        <v>22</v>
      </c>
      <c r="C43" s="22" t="s">
        <v>28</v>
      </c>
      <c r="D43" s="35"/>
      <c r="E43" s="35"/>
      <c r="F43" s="53">
        <v>0</v>
      </c>
      <c r="G43" s="63">
        <v>59619.482779999998</v>
      </c>
      <c r="H43" s="52">
        <v>58769.261830000003</v>
      </c>
      <c r="I43" s="19">
        <f t="shared" si="0"/>
        <v>0.98573920956112004</v>
      </c>
      <c r="J43" s="51">
        <f>H43/H53</f>
        <v>8.4752488472132903E-2</v>
      </c>
    </row>
    <row r="44" spans="1:10" ht="17.25" customHeight="1" x14ac:dyDescent="0.2">
      <c r="A44" s="20" t="s">
        <v>85</v>
      </c>
      <c r="B44" s="21" t="s">
        <v>22</v>
      </c>
      <c r="C44" s="22" t="s">
        <v>11</v>
      </c>
      <c r="D44" s="35"/>
      <c r="E44" s="35"/>
      <c r="F44" s="53">
        <v>0</v>
      </c>
      <c r="G44" s="63">
        <v>1027.57026</v>
      </c>
      <c r="H44" s="52">
        <v>1027.57026</v>
      </c>
      <c r="I44" s="19">
        <f t="shared" si="0"/>
        <v>1</v>
      </c>
      <c r="J44" s="51">
        <f>H44/H53</f>
        <v>1.4818824314465036E-3</v>
      </c>
    </row>
    <row r="45" spans="1:10" ht="19.5" customHeight="1" x14ac:dyDescent="0.2">
      <c r="A45" s="9" t="s">
        <v>72</v>
      </c>
      <c r="B45" s="10" t="s">
        <v>39</v>
      </c>
      <c r="C45" s="10"/>
      <c r="D45" s="35" t="s">
        <v>73</v>
      </c>
      <c r="E45" s="35" t="s">
        <v>19</v>
      </c>
      <c r="F45" s="56">
        <f>F46</f>
        <v>552.89</v>
      </c>
      <c r="G45" s="56">
        <f>G46</f>
        <v>552.89</v>
      </c>
      <c r="H45" s="56">
        <f>H46</f>
        <v>552.89</v>
      </c>
      <c r="I45" s="13">
        <f t="shared" si="0"/>
        <v>1</v>
      </c>
      <c r="J45" s="50">
        <f>H45/H53</f>
        <v>7.973352377115871E-4</v>
      </c>
    </row>
    <row r="46" spans="1:10" s="37" customFormat="1" ht="18" customHeight="1" x14ac:dyDescent="0.2">
      <c r="A46" s="20" t="s">
        <v>74</v>
      </c>
      <c r="B46" s="22" t="s">
        <v>39</v>
      </c>
      <c r="C46" s="22" t="s">
        <v>28</v>
      </c>
      <c r="D46" s="35" t="s">
        <v>75</v>
      </c>
      <c r="E46" s="35"/>
      <c r="F46" s="53">
        <v>552.89</v>
      </c>
      <c r="G46" s="64">
        <v>552.89</v>
      </c>
      <c r="H46" s="63">
        <v>552.89</v>
      </c>
      <c r="I46" s="19">
        <f t="shared" si="0"/>
        <v>1</v>
      </c>
      <c r="J46" s="51">
        <f>H46/H53</f>
        <v>7.973352377115871E-4</v>
      </c>
    </row>
    <row r="47" spans="1:10" ht="19.5" customHeight="1" x14ac:dyDescent="0.2">
      <c r="A47" s="38" t="s">
        <v>76</v>
      </c>
      <c r="B47" s="39" t="s">
        <v>25</v>
      </c>
      <c r="C47" s="39"/>
      <c r="D47" s="40"/>
      <c r="E47" s="40"/>
      <c r="F47" s="60">
        <f>F48</f>
        <v>2300</v>
      </c>
      <c r="G47" s="60">
        <f>G48</f>
        <v>930</v>
      </c>
      <c r="H47" s="61">
        <f>H48</f>
        <v>840.22113000000002</v>
      </c>
      <c r="I47" s="13">
        <f t="shared" si="0"/>
        <v>0.9034635806451613</v>
      </c>
      <c r="J47" s="50">
        <f>H47/H53</f>
        <v>1.2117019921120808E-3</v>
      </c>
    </row>
    <row r="48" spans="1:10" ht="27" customHeight="1" x14ac:dyDescent="0.2">
      <c r="A48" s="27" t="s">
        <v>77</v>
      </c>
      <c r="B48" s="41">
        <v>13</v>
      </c>
      <c r="C48" s="42" t="s">
        <v>10</v>
      </c>
      <c r="D48" s="43"/>
      <c r="E48" s="43"/>
      <c r="F48" s="54">
        <v>2300</v>
      </c>
      <c r="G48" s="63">
        <v>930</v>
      </c>
      <c r="H48" s="64">
        <v>840.22113000000002</v>
      </c>
      <c r="I48" s="19">
        <f t="shared" si="0"/>
        <v>0.9034635806451613</v>
      </c>
      <c r="J48" s="51">
        <f>H48/H53</f>
        <v>1.2117019921120808E-3</v>
      </c>
    </row>
    <row r="49" spans="1:10" s="37" customFormat="1" ht="19.5" customHeight="1" x14ac:dyDescent="0.2">
      <c r="A49" s="28" t="s">
        <v>78</v>
      </c>
      <c r="B49" s="10" t="s">
        <v>79</v>
      </c>
      <c r="C49" s="10"/>
      <c r="D49" s="44"/>
      <c r="E49" s="44"/>
      <c r="F49" s="62">
        <f>SUM(F50:F52)</f>
        <v>7500</v>
      </c>
      <c r="G49" s="62">
        <f>SUM(G50:G52)</f>
        <v>8405.2309999999998</v>
      </c>
      <c r="H49" s="62">
        <f>SUM(H50:H52)</f>
        <v>8405.2309999999998</v>
      </c>
      <c r="I49" s="13">
        <f t="shared" si="0"/>
        <v>1</v>
      </c>
      <c r="J49" s="50">
        <f>H49/H53</f>
        <v>1.2121374699136902E-2</v>
      </c>
    </row>
    <row r="50" spans="1:10" s="45" customFormat="1" ht="18" customHeight="1" x14ac:dyDescent="0.2">
      <c r="A50" s="30" t="s">
        <v>80</v>
      </c>
      <c r="B50" s="22" t="s">
        <v>79</v>
      </c>
      <c r="C50" s="22" t="s">
        <v>10</v>
      </c>
      <c r="D50" s="18" t="s">
        <v>36</v>
      </c>
      <c r="E50" s="18"/>
      <c r="F50" s="54">
        <v>7500</v>
      </c>
      <c r="G50" s="64">
        <v>7500</v>
      </c>
      <c r="H50" s="63">
        <v>7500</v>
      </c>
      <c r="I50" s="19">
        <f t="shared" si="0"/>
        <v>1</v>
      </c>
      <c r="J50" s="51">
        <f>H50/G53</f>
        <v>1.0663801842235563E-2</v>
      </c>
    </row>
    <row r="51" spans="1:10" s="45" customFormat="1" ht="18" customHeight="1" x14ac:dyDescent="0.2">
      <c r="A51" s="30" t="s">
        <v>83</v>
      </c>
      <c r="B51" s="22" t="s">
        <v>79</v>
      </c>
      <c r="C51" s="22" t="s">
        <v>28</v>
      </c>
      <c r="D51" s="18"/>
      <c r="E51" s="18"/>
      <c r="F51" s="54">
        <v>0</v>
      </c>
      <c r="G51" s="64">
        <v>0</v>
      </c>
      <c r="H51" s="63">
        <v>0</v>
      </c>
      <c r="I51" s="19">
        <v>0</v>
      </c>
      <c r="J51" s="51">
        <f>H51/G53</f>
        <v>0</v>
      </c>
    </row>
    <row r="52" spans="1:10" s="45" customFormat="1" ht="18" customHeight="1" x14ac:dyDescent="0.2">
      <c r="A52" s="30" t="s">
        <v>81</v>
      </c>
      <c r="B52" s="22" t="s">
        <v>79</v>
      </c>
      <c r="C52" s="22" t="s">
        <v>11</v>
      </c>
      <c r="D52" s="18"/>
      <c r="E52" s="18"/>
      <c r="F52" s="54">
        <v>0</v>
      </c>
      <c r="G52" s="64">
        <v>905.23099999999999</v>
      </c>
      <c r="H52" s="63">
        <v>905.23099999999999</v>
      </c>
      <c r="I52" s="19">
        <v>0</v>
      </c>
      <c r="J52" s="51">
        <f>H52/H53</f>
        <v>1.3054542034923724E-3</v>
      </c>
    </row>
    <row r="53" spans="1:10" s="47" customFormat="1" ht="21" customHeight="1" x14ac:dyDescent="0.2">
      <c r="A53" s="9" t="s">
        <v>82</v>
      </c>
      <c r="B53" s="25"/>
      <c r="C53" s="46"/>
      <c r="D53" s="18" t="s">
        <v>36</v>
      </c>
      <c r="E53" s="18" t="s">
        <v>19</v>
      </c>
      <c r="F53" s="70">
        <f>F7+F13+F17+F23+F27+F33+F35+F41+F45+F47+F49+F15</f>
        <v>444270.02299999993</v>
      </c>
      <c r="G53" s="12">
        <f>G7+G13+G17+G23+G27+G33+G35+G41+G45+G47+G49+G15</f>
        <v>703313.89413999999</v>
      </c>
      <c r="H53" s="12">
        <f>H7+H13+H17+H23+H27+H33+H35+H41+H45+H47+H49+H15</f>
        <v>693422.25685000001</v>
      </c>
      <c r="I53" s="13">
        <f>H53/G53</f>
        <v>0.98593567200588961</v>
      </c>
      <c r="J53" s="50">
        <f>H53/H53</f>
        <v>1</v>
      </c>
    </row>
    <row r="54" spans="1:10" ht="15.75" customHeight="1" x14ac:dyDescent="0.2"/>
    <row r="55" spans="1:10" x14ac:dyDescent="0.2">
      <c r="H55" s="59"/>
    </row>
  </sheetData>
  <mergeCells count="12">
    <mergeCell ref="A3:J3"/>
    <mergeCell ref="A4:H4"/>
    <mergeCell ref="A5:A6"/>
    <mergeCell ref="B5:B6"/>
    <mergeCell ref="C5:C6"/>
    <mergeCell ref="D5:D6"/>
    <mergeCell ref="F5:F6"/>
    <mergeCell ref="I5:I6"/>
    <mergeCell ref="J5:J6"/>
    <mergeCell ref="E5:E6"/>
    <mergeCell ref="G5:G6"/>
    <mergeCell ref="H5:H6"/>
  </mergeCells>
  <pageMargins left="0.59027777777777801" right="0.59027777777777801" top="0.39374999999999999" bottom="0.39374999999999999" header="0.51180555555555496" footer="0.51180555555555496"/>
  <pageSetup paperSize="9" scale="5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</vt:lpstr>
      <vt:lpstr>прил.4!Область_печати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filina-pc</dc:creator>
  <cp:lastModifiedBy>Пользователь</cp:lastModifiedBy>
  <cp:revision>3</cp:revision>
  <cp:lastPrinted>2024-02-09T09:47:12Z</cp:lastPrinted>
  <dcterms:created xsi:type="dcterms:W3CDTF">2016-03-10T09:30:43Z</dcterms:created>
  <dcterms:modified xsi:type="dcterms:W3CDTF">2024-04-16T11:38:28Z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Reanimator Extreme Edition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