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4385"/>
  </bookViews>
  <sheets>
    <sheet name="Доходы" sheetId="1" r:id="rId1"/>
    <sheet name="Расходы" sheetId="2" r:id="rId2"/>
    <sheet name="Лист2" sheetId="3" r:id="rId3"/>
  </sheets>
  <calcPr calcId="145621" iterate="1"/>
</workbook>
</file>

<file path=xl/calcChain.xml><?xml version="1.0" encoding="utf-8"?>
<calcChain xmlns="http://schemas.openxmlformats.org/spreadsheetml/2006/main">
  <c r="Y11" i="1" l="1"/>
  <c r="Z11" i="1" s="1"/>
  <c r="V49" i="1"/>
  <c r="U40" i="1"/>
  <c r="V40" i="1"/>
  <c r="W40" i="1"/>
  <c r="X40" i="1"/>
  <c r="Y40" i="1"/>
  <c r="T40" i="1"/>
  <c r="Z42" i="1"/>
  <c r="Z12" i="1"/>
  <c r="X11" i="1"/>
  <c r="W11" i="1"/>
  <c r="V11" i="1"/>
  <c r="U11" i="1"/>
  <c r="T11" i="1"/>
  <c r="J30" i="2" l="1"/>
  <c r="I30" i="2"/>
  <c r="I51" i="2"/>
  <c r="I49" i="2"/>
  <c r="I47" i="2"/>
  <c r="I43" i="2"/>
  <c r="I38" i="2"/>
  <c r="I36" i="2"/>
  <c r="I24" i="2"/>
  <c r="I18" i="2"/>
  <c r="I16" i="2"/>
  <c r="I14" i="2"/>
  <c r="I8" i="2"/>
  <c r="H47" i="2"/>
  <c r="L29" i="2" l="1"/>
  <c r="K29" i="2" s="1"/>
  <c r="K28" i="2" s="1"/>
  <c r="F28" i="2"/>
  <c r="E28" i="2"/>
  <c r="D28" i="2"/>
  <c r="D55" i="2" s="1"/>
  <c r="C28" i="2"/>
  <c r="J28" i="2"/>
  <c r="I28" i="2"/>
  <c r="I55" i="2" s="1"/>
  <c r="H28" i="2"/>
  <c r="C55" i="2"/>
  <c r="G28" i="2"/>
  <c r="L28" i="2" l="1"/>
  <c r="L54" i="2"/>
  <c r="K54" i="2" s="1"/>
  <c r="L53" i="2"/>
  <c r="K53" i="2" s="1"/>
  <c r="L52" i="2"/>
  <c r="K52" i="2" s="1"/>
  <c r="J51" i="2"/>
  <c r="H51" i="2"/>
  <c r="G51" i="2"/>
  <c r="F51" i="2"/>
  <c r="E51" i="2"/>
  <c r="D51" i="2"/>
  <c r="C51" i="2"/>
  <c r="L50" i="2"/>
  <c r="K50" i="2" s="1"/>
  <c r="K49" i="2" s="1"/>
  <c r="J49" i="2"/>
  <c r="H49" i="2"/>
  <c r="G49" i="2"/>
  <c r="F49" i="2"/>
  <c r="E49" i="2"/>
  <c r="D49" i="2"/>
  <c r="C49" i="2"/>
  <c r="L48" i="2"/>
  <c r="K48" i="2" s="1"/>
  <c r="K47" i="2" s="1"/>
  <c r="J47" i="2"/>
  <c r="G47" i="2"/>
  <c r="F47" i="2"/>
  <c r="E47" i="2"/>
  <c r="D47" i="2"/>
  <c r="C47" i="2"/>
  <c r="L46" i="2"/>
  <c r="K46" i="2" s="1"/>
  <c r="L45" i="2"/>
  <c r="L44" i="2"/>
  <c r="K44" i="2" s="1"/>
  <c r="J43" i="2"/>
  <c r="H43" i="2"/>
  <c r="G43" i="2"/>
  <c r="F43" i="2"/>
  <c r="E43" i="2"/>
  <c r="D43" i="2"/>
  <c r="C43" i="2"/>
  <c r="L42" i="2"/>
  <c r="K42" i="2" s="1"/>
  <c r="L41" i="2"/>
  <c r="L40" i="2"/>
  <c r="K40" i="2" s="1"/>
  <c r="L39" i="2"/>
  <c r="K39" i="2" s="1"/>
  <c r="J38" i="2"/>
  <c r="H38" i="2"/>
  <c r="G38" i="2"/>
  <c r="F38" i="2"/>
  <c r="E38" i="2"/>
  <c r="D38" i="2"/>
  <c r="C38" i="2"/>
  <c r="L37" i="2"/>
  <c r="K37" i="2" s="1"/>
  <c r="K36" i="2" s="1"/>
  <c r="J36" i="2"/>
  <c r="H36" i="2"/>
  <c r="G36" i="2"/>
  <c r="F36" i="2"/>
  <c r="E36" i="2"/>
  <c r="D36" i="2"/>
  <c r="C36" i="2"/>
  <c r="L35" i="2"/>
  <c r="K35" i="2" s="1"/>
  <c r="L34" i="2"/>
  <c r="K34" i="2" s="1"/>
  <c r="L33" i="2"/>
  <c r="K33" i="2" s="1"/>
  <c r="L32" i="2"/>
  <c r="K32" i="2" s="1"/>
  <c r="L31" i="2"/>
  <c r="H30" i="2"/>
  <c r="G30" i="2"/>
  <c r="F30" i="2"/>
  <c r="F55" i="2" s="1"/>
  <c r="E30" i="2"/>
  <c r="D30" i="2"/>
  <c r="C30" i="2"/>
  <c r="L27" i="2"/>
  <c r="K27" i="2" s="1"/>
  <c r="L26" i="2"/>
  <c r="K26" i="2" s="1"/>
  <c r="L25" i="2"/>
  <c r="K25" i="2" s="1"/>
  <c r="J24" i="2"/>
  <c r="H24" i="2"/>
  <c r="G24" i="2"/>
  <c r="F24" i="2"/>
  <c r="E24" i="2"/>
  <c r="D24" i="2"/>
  <c r="C24" i="2"/>
  <c r="L23" i="2"/>
  <c r="K23" i="2" s="1"/>
  <c r="L22" i="2"/>
  <c r="K22" i="2" s="1"/>
  <c r="L21" i="2"/>
  <c r="K21" i="2" s="1"/>
  <c r="L20" i="2"/>
  <c r="K20" i="2" s="1"/>
  <c r="L19" i="2"/>
  <c r="K19" i="2" s="1"/>
  <c r="J18" i="2"/>
  <c r="H18" i="2"/>
  <c r="G18" i="2"/>
  <c r="F18" i="2"/>
  <c r="E18" i="2"/>
  <c r="D18" i="2"/>
  <c r="C18" i="2"/>
  <c r="L17" i="2"/>
  <c r="K17" i="2" s="1"/>
  <c r="K16" i="2" s="1"/>
  <c r="J16" i="2"/>
  <c r="H16" i="2"/>
  <c r="G16" i="2"/>
  <c r="F16" i="2"/>
  <c r="E16" i="2"/>
  <c r="D16" i="2"/>
  <c r="C16" i="2"/>
  <c r="L15" i="2"/>
  <c r="K15" i="2" s="1"/>
  <c r="K14" i="2" s="1"/>
  <c r="J14" i="2"/>
  <c r="H14" i="2"/>
  <c r="G14" i="2"/>
  <c r="F14" i="2"/>
  <c r="E14" i="2"/>
  <c r="D14" i="2"/>
  <c r="C14" i="2"/>
  <c r="L13" i="2"/>
  <c r="K13" i="2" s="1"/>
  <c r="L12" i="2"/>
  <c r="K12" i="2" s="1"/>
  <c r="L11" i="2"/>
  <c r="K11" i="2" s="1"/>
  <c r="L10" i="2"/>
  <c r="L9" i="2"/>
  <c r="K9" i="2" s="1"/>
  <c r="J8" i="2"/>
  <c r="H8" i="2"/>
  <c r="G8" i="2"/>
  <c r="F8" i="2"/>
  <c r="E8" i="2"/>
  <c r="D8" i="2"/>
  <c r="C8" i="2"/>
  <c r="J55" i="2" l="1"/>
  <c r="E55" i="2"/>
  <c r="H55" i="2"/>
  <c r="G55" i="2"/>
  <c r="L16" i="2"/>
  <c r="L49" i="2"/>
  <c r="L36" i="2"/>
  <c r="L24" i="2"/>
  <c r="L14" i="2"/>
  <c r="L51" i="2"/>
  <c r="L47" i="2"/>
  <c r="K24" i="2"/>
  <c r="L18" i="2"/>
  <c r="K51" i="2"/>
  <c r="K10" i="2"/>
  <c r="K8" i="2" s="1"/>
  <c r="L8" i="2"/>
  <c r="K18" i="2"/>
  <c r="K41" i="2"/>
  <c r="K38" i="2" s="1"/>
  <c r="L38" i="2"/>
  <c r="K31" i="2"/>
  <c r="K30" i="2" s="1"/>
  <c r="L30" i="2"/>
  <c r="K45" i="2"/>
  <c r="K43" i="2" s="1"/>
  <c r="L43" i="2"/>
  <c r="K55" i="2" l="1"/>
  <c r="L55" i="2"/>
  <c r="Z51" i="1"/>
  <c r="Z10" i="1"/>
  <c r="Y49" i="1"/>
  <c r="Z49" i="1" s="1"/>
  <c r="Z48" i="1"/>
  <c r="Z47" i="1"/>
  <c r="Z46" i="1"/>
  <c r="Z45" i="1"/>
  <c r="Z39" i="1"/>
  <c r="Z38" i="1"/>
  <c r="Z37" i="1"/>
  <c r="Z36" i="1"/>
  <c r="Z35" i="1"/>
  <c r="Z34" i="1"/>
  <c r="Z32" i="1"/>
  <c r="Z31" i="1"/>
  <c r="Z29" i="1"/>
  <c r="Z28" i="1"/>
  <c r="Y25" i="1"/>
  <c r="Z24" i="1"/>
  <c r="Z23" i="1"/>
  <c r="Z19" i="1"/>
  <c r="Z17" i="1"/>
  <c r="Z16" i="1"/>
  <c r="Z15" i="1"/>
  <c r="Z14" i="1"/>
  <c r="Y9" i="1"/>
  <c r="X49" i="1"/>
  <c r="W49" i="1"/>
  <c r="U49" i="1"/>
  <c r="T49" i="1"/>
  <c r="X44" i="1"/>
  <c r="W44" i="1"/>
  <c r="V44" i="1"/>
  <c r="U44" i="1"/>
  <c r="T44" i="1"/>
  <c r="X33" i="1"/>
  <c r="W33" i="1"/>
  <c r="V33" i="1"/>
  <c r="U33" i="1"/>
  <c r="T33" i="1"/>
  <c r="X30" i="1"/>
  <c r="W30" i="1"/>
  <c r="V30" i="1"/>
  <c r="U30" i="1"/>
  <c r="T30" i="1"/>
  <c r="X27" i="1"/>
  <c r="W27" i="1"/>
  <c r="V27" i="1"/>
  <c r="U27" i="1"/>
  <c r="T27" i="1"/>
  <c r="X25" i="1"/>
  <c r="W25" i="1"/>
  <c r="V25" i="1"/>
  <c r="U25" i="1"/>
  <c r="T25" i="1"/>
  <c r="X21" i="1"/>
  <c r="W21" i="1"/>
  <c r="V21" i="1"/>
  <c r="U21" i="1"/>
  <c r="T21" i="1"/>
  <c r="X18" i="1"/>
  <c r="W18" i="1"/>
  <c r="V18" i="1"/>
  <c r="U18" i="1"/>
  <c r="T18" i="1"/>
  <c r="X13" i="1"/>
  <c r="W13" i="1"/>
  <c r="V13" i="1"/>
  <c r="U13" i="1"/>
  <c r="T13" i="1"/>
  <c r="X9" i="1"/>
  <c r="W9" i="1"/>
  <c r="V9" i="1"/>
  <c r="U9" i="1"/>
  <c r="T9" i="1"/>
  <c r="Z9" i="1" l="1"/>
  <c r="X8" i="1"/>
  <c r="W8" i="1"/>
  <c r="U8" i="1"/>
  <c r="V8" i="1"/>
  <c r="T8" i="1"/>
  <c r="Z25" i="1"/>
  <c r="W43" i="1"/>
  <c r="Z40" i="1"/>
  <c r="Y18" i="1"/>
  <c r="Z18" i="1" s="1"/>
  <c r="Z50" i="1"/>
  <c r="Y44" i="1"/>
  <c r="Z44" i="1" s="1"/>
  <c r="Z41" i="1"/>
  <c r="Y33" i="1"/>
  <c r="Z33" i="1" s="1"/>
  <c r="Y30" i="1"/>
  <c r="Z30" i="1" s="1"/>
  <c r="Y27" i="1"/>
  <c r="Z27" i="1" s="1"/>
  <c r="Z26" i="1"/>
  <c r="Y21" i="1"/>
  <c r="Z22" i="1"/>
  <c r="Z20" i="1"/>
  <c r="Y13" i="1"/>
  <c r="Z13" i="1" s="1"/>
  <c r="U43" i="1"/>
  <c r="T43" i="1"/>
  <c r="V43" i="1"/>
  <c r="X43" i="1"/>
  <c r="W52" i="1" l="1"/>
  <c r="Z21" i="1"/>
  <c r="Y8" i="1"/>
  <c r="Z8" i="1" s="1"/>
  <c r="X52" i="1"/>
  <c r="V52" i="1"/>
  <c r="Y43" i="1"/>
  <c r="Z43" i="1" s="1"/>
  <c r="U52" i="1"/>
  <c r="T52" i="1"/>
  <c r="Y52" i="1" l="1"/>
  <c r="Z52" i="1" s="1"/>
</calcChain>
</file>

<file path=xl/sharedStrings.xml><?xml version="1.0" encoding="utf-8"?>
<sst xmlns="http://schemas.openxmlformats.org/spreadsheetml/2006/main" count="564" uniqueCount="281">
  <si>
    <t>ИТОГО ДОХОДЫ</t>
  </si>
  <si>
    <t/>
  </si>
  <si>
    <t>150</t>
  </si>
  <si>
    <t>0000</t>
  </si>
  <si>
    <t>05</t>
  </si>
  <si>
    <t>010</t>
  </si>
  <si>
    <t>60</t>
  </si>
  <si>
    <t>19</t>
  </si>
  <si>
    <t>2</t>
  </si>
  <si>
    <t>0402196001005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</si>
  <si>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</si>
  <si>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00000000000000000000</t>
  </si>
  <si>
    <t>00021960010050000150</t>
  </si>
  <si>
    <t>00021900000050000150</t>
  </si>
  <si>
    <t>00021900000000000000</t>
  </si>
  <si>
    <t>00020000000000000000</t>
  </si>
  <si>
    <t>000</t>
  </si>
  <si>
    <t>00</t>
  </si>
  <si>
    <t>000.2.19.00.000.05.0000.150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</si>
  <si>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</si>
  <si>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000.2.19.00.000.00.0000.000</t>
  </si>
  <si>
    <t>ВОЗВРАТ ОСТАТКОВ СУБСИДИЙ, СУБВЕНЦИЙ И ИНЫХ МЕЖБЮДЖЕТНЫХ ТРАНСФЕРТОВ, ИМЕЮЩИХ ЦЕЛЕВОЕ НАЗНАЧЕНИЕ, ПРОШЛЫХ ЛЕТ</t>
  </si>
  <si>
    <t>02</t>
  </si>
  <si>
    <t>00020240000000000150</t>
  </si>
  <si>
    <t>00020200000000000000</t>
  </si>
  <si>
    <t>40</t>
  </si>
  <si>
    <t>000.2.02.40.000.00.0000.150</t>
  </si>
  <si>
    <t>Иные межбюджетные трансферты</t>
  </si>
  <si>
    <t>00020230000000000150</t>
  </si>
  <si>
    <t>120</t>
  </si>
  <si>
    <t>30</t>
  </si>
  <si>
    <t>000.2.02.30.000.00.0000.150</t>
  </si>
  <si>
    <t>Субвенции бюджетам бюджетной системы Российской Федерации</t>
  </si>
  <si>
    <t>00020220000000000150</t>
  </si>
  <si>
    <t>20</t>
  </si>
  <si>
    <t>000.2.02.20.000.00.0000.150</t>
  </si>
  <si>
    <t>Субсидии бюджетам бюджетной системы Российской Федерации (межбюджетные субсидии)</t>
  </si>
  <si>
    <t>00020210000000000150</t>
  </si>
  <si>
    <t>10</t>
  </si>
  <si>
    <t>000.2.02.10.000.00.0000.150</t>
  </si>
  <si>
    <t>Дотации бюджетам бюджетной системы Российской Федерации</t>
  </si>
  <si>
    <t>000.2.02.00.000.00.0000.000</t>
  </si>
  <si>
    <t>БЕЗВОЗМЕЗДНЫЕ ПОСТУПЛЕНИЯ ОТ ДРУГИХ БЮДЖЕТОВ БЮДЖЕТНОЙ СИСТЕМЫ РОССИЙСКОЙ ФЕДЕРАЦИИ</t>
  </si>
  <si>
    <t>000.2.00.00.000.00.0000.000</t>
  </si>
  <si>
    <t>БЕЗВОЗМЕЗДНЫЕ ПОСТУПЛЕНИЯ</t>
  </si>
  <si>
    <t>01</t>
  </si>
  <si>
    <t>17</t>
  </si>
  <si>
    <t>1</t>
  </si>
  <si>
    <t>00011701050050000180</t>
  </si>
  <si>
    <t>00011701050050000000</t>
  </si>
  <si>
    <t>00011700000000000000</t>
  </si>
  <si>
    <t>00010000000000000000</t>
  </si>
  <si>
    <t>000.1.17.01.050.05.0000.000</t>
  </si>
  <si>
    <t>000.1.17.00.000.00.0000.000</t>
  </si>
  <si>
    <t>ПРОЧИЕ НЕНАЛОГОВЫЕ ДОХОДЫ</t>
  </si>
  <si>
    <t>140</t>
  </si>
  <si>
    <t>11</t>
  </si>
  <si>
    <t>16</t>
  </si>
  <si>
    <t>00011611050010000140</t>
  </si>
  <si>
    <t>00011611000010000140</t>
  </si>
  <si>
    <t>00011600000000000000</t>
  </si>
  <si>
    <t>000.1.16.11.000.01.0000.140</t>
  </si>
  <si>
    <t>Платежи, уплачиваемые в целях возмещения вреда</t>
  </si>
  <si>
    <t>00011610000010000140</t>
  </si>
  <si>
    <t>000.1.16.10.000.01.0000.140</t>
  </si>
  <si>
    <t>Денежные взыскания (штрафы) за нарушение законодательства Российской Федерации о государственном оборонном заказе</t>
  </si>
  <si>
    <t>00011610032050000140</t>
  </si>
  <si>
    <t>00011610000000000140</t>
  </si>
  <si>
    <t>000.1.16.10.000.00.0000.140</t>
  </si>
  <si>
    <t>Платежи в целях возмещения причиненного ущерба (убытков)</t>
  </si>
  <si>
    <t>07</t>
  </si>
  <si>
    <t>00011607000000000140</t>
  </si>
  <si>
    <t>000.1.16.07.000.00.0000.140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</si>
  <si>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</si>
  <si>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00011602000020000140</t>
  </si>
  <si>
    <t>000.1.16.02.000.02.0000.140</t>
  </si>
  <si>
    <t>Административные штрафы, установленные законами субъектов Российской Федерации об административных правонарушениях</t>
  </si>
  <si>
    <t>00011601000010000140</t>
  </si>
  <si>
    <t>000.1.16.01.000.01.0000.140</t>
  </si>
  <si>
    <t>Административные штрафы, установленные Кодексом Российской Федерации об административных правонарушениях</t>
  </si>
  <si>
    <t>000.1.16.00.000.00.0000.000</t>
  </si>
  <si>
    <t>ШТРАФЫ, САНКЦИИ, ВОЗМЕЩЕНИЕ УЩЕРБА</t>
  </si>
  <si>
    <t>430</t>
  </si>
  <si>
    <t>06</t>
  </si>
  <si>
    <t>14</t>
  </si>
  <si>
    <t>00011406000000000430</t>
  </si>
  <si>
    <t>00011400000000000000</t>
  </si>
  <si>
    <t>13</t>
  </si>
  <si>
    <t>000.1.14.06.000.00.0000.430</t>
  </si>
  <si>
    <t>Доходы от продажи земельных участков, находящихся в государственной и муниципальной собственности</t>
  </si>
  <si>
    <t>00011402000000000000</t>
  </si>
  <si>
    <t>000.1.14.02.000.00.0000.000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</si>
  <si>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</si>
  <si>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000.1.14.00.000.00.0000.000</t>
  </si>
  <si>
    <t>ДОХОДЫ ОТ ПРОДАЖИ МАТЕРИАЛЬНЫХ И НЕМАТЕРИАЛЬНЫХ АКТИВОВ</t>
  </si>
  <si>
    <t>130</t>
  </si>
  <si>
    <t>00011302000000000130</t>
  </si>
  <si>
    <t>00011300000000000000</t>
  </si>
  <si>
    <t>000.1.13.02.000.00.0000.130</t>
  </si>
  <si>
    <t>Доходы от компенсации затрат государства</t>
  </si>
  <si>
    <t>00011301995050000130</t>
  </si>
  <si>
    <t>00011301000000000130</t>
  </si>
  <si>
    <t>000.1.13.01.000.00.0000.130</t>
  </si>
  <si>
    <t>Доходы от оказания платных услуг (работ)</t>
  </si>
  <si>
    <t>000.1.13.00.000.00.0000.000</t>
  </si>
  <si>
    <t>ДОХОДЫ ОТ ОКАЗАНИЯ ПЛАТНЫХ УСЛУГ И КОМПЕНСАЦИИ ЗАТРАТ ГОСУДАРСТВА</t>
  </si>
  <si>
    <t>12</t>
  </si>
  <si>
    <t>00011201000010000120</t>
  </si>
  <si>
    <t>00011200000000000000</t>
  </si>
  <si>
    <t>000.1.12.01.000.01.0000.120</t>
  </si>
  <si>
    <t>Плата за негативное воздействие на окружающую среду</t>
  </si>
  <si>
    <t>000.1.12.00.000.00.0000.000</t>
  </si>
  <si>
    <t>ПЛАТЕЖИ ПРИ ПОЛЬЗОВАНИИ ПРИРОДНЫМИ РЕСУРСАМИ</t>
  </si>
  <si>
    <t>09</t>
  </si>
  <si>
    <t>00011109045050000120</t>
  </si>
  <si>
    <t>00011109000000000120</t>
  </si>
  <si>
    <t>00011100000000000000</t>
  </si>
  <si>
    <t>000.1.11.09.000.00.0000.120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</si>
  <si>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</si>
  <si>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00011107015050000120</t>
  </si>
  <si>
    <t>00011107000000000120</t>
  </si>
  <si>
    <t>000.1.11.07.000.00.0000.120</t>
  </si>
  <si>
    <t>Платежи от государственных и муниципальных унитарных предприятий</t>
  </si>
  <si>
    <t>00011105000000000120</t>
  </si>
  <si>
    <t>000.1.11.05.000.00.0000.120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</si>
  <si>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</si>
  <si>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000.1.11.00.000.00.0000.000</t>
  </si>
  <si>
    <t>ДОХОДЫ ОТ ИСПОЛЬЗОВАНИЯ ИМУЩЕСТВА, НАХОДЯЩЕГОСЯ В ГОСУДАРСТВЕННОЙ И МУНИЦИПАЛЬНОЙ СОБСТВЕННОСТИ</t>
  </si>
  <si>
    <t>110</t>
  </si>
  <si>
    <t>08</t>
  </si>
  <si>
    <t>00010807150010000110</t>
  </si>
  <si>
    <t>00010807000010000110</t>
  </si>
  <si>
    <t>00010800000000000000</t>
  </si>
  <si>
    <t>000.1.08.07.000.01.0000.110</t>
  </si>
  <si>
    <t>Государственная пошлина за государственную регистрацию, а также за совершение прочих юридически значимых действий</t>
  </si>
  <si>
    <t>03</t>
  </si>
  <si>
    <t>00010803010010000110</t>
  </si>
  <si>
    <t>00010803000010000110</t>
  </si>
  <si>
    <t>000.1.08.03.000.01.0000.110</t>
  </si>
  <si>
    <t>Государственная пошлина по делам, рассматриваемым в судах общей юрисдикции, мировыми судьями</t>
  </si>
  <si>
    <t>000.1.08.00.000.00.0000.000</t>
  </si>
  <si>
    <t>ГОСУДАРСТВЕННАЯ ПОШЛИНА</t>
  </si>
  <si>
    <t>04</t>
  </si>
  <si>
    <t>00010504020020000110</t>
  </si>
  <si>
    <t>00010504000020000110</t>
  </si>
  <si>
    <t>00010500000000000000</t>
  </si>
  <si>
    <t>000.1.05.04.000.02.0000.110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</si>
  <si>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</si>
  <si>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</si>
  <si>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00010503010010000110</t>
  </si>
  <si>
    <t>00010503000010000110</t>
  </si>
  <si>
    <t>000.1.05.03.000.01.0000.110</t>
  </si>
  <si>
    <t>00010502000020000110</t>
  </si>
  <si>
    <t>Единый налог на вмененный доход для отдельных видов деятельности</t>
  </si>
  <si>
    <t>000.1.05.02.000.02.0000.110</t>
  </si>
  <si>
    <t>00010501000010000110</t>
  </si>
  <si>
    <t>000.1.05.01.000.01.0000.110</t>
  </si>
  <si>
    <t xml:space="preserve">Единый налог, взимаемый в связи с применением упрощенной системы налогообложения </t>
  </si>
  <si>
    <t>000.1.05.00.000.00.0000.000</t>
  </si>
  <si>
    <t>НАЛОГИ НА СОВОКУПНЫЙ ДОХОД</t>
  </si>
  <si>
    <t>00010102000010000110</t>
  </si>
  <si>
    <t>00010100000000000000</t>
  </si>
  <si>
    <t>000.1.01.02.000.01.0000.110</t>
  </si>
  <si>
    <t>Налог на доходы физических лиц</t>
  </si>
  <si>
    <t>000.1.01.00.000.00.0000.000</t>
  </si>
  <si>
    <t>НАЛОГИ НА ПРИБЫЛЬ, ДОХОДЫ</t>
  </si>
  <si>
    <t>000.1.00.00.000.00.0000.000</t>
  </si>
  <si>
    <t>НАЛОГОВЫЕ И НЕНАЛОГОВЫЕ ДОХОДЫ</t>
  </si>
  <si>
    <t>Код бюджетной классификации Российской Федерации</t>
  </si>
  <si>
    <t xml:space="preserve">на </t>
  </si>
  <si>
    <t xml:space="preserve"> Наименование доходов</t>
  </si>
  <si>
    <t>Код бюджетной классификации</t>
  </si>
  <si>
    <t>Итого изменений</t>
  </si>
  <si>
    <t>тыс. рублей</t>
  </si>
  <si>
    <t>Невыясненные поступления</t>
  </si>
  <si>
    <t xml:space="preserve">Сведения о внесенных изменениях в Решение Совета Лахденпохского муниципального района </t>
  </si>
  <si>
    <t xml:space="preserve"> в части доходов</t>
  </si>
  <si>
    <t>Сведения о внесенных изменениях в Решение о бюджете Лахденпохского муниципального района в части расходов</t>
  </si>
  <si>
    <t>Наименование</t>
  </si>
  <si>
    <t>Раздел/подраздел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</si>
  <si>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</si>
  <si>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</si>
  <si>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01.02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</si>
  <si>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</si>
  <si>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01.04</t>
  </si>
  <si>
    <t>Судебная система</t>
  </si>
  <si>
    <t>01.05</t>
  </si>
  <si>
    <t>Резервные фонды</t>
  </si>
  <si>
    <t>01.11</t>
  </si>
  <si>
    <t>Другие общегосударственные вопросы</t>
  </si>
  <si>
    <t>01.13</t>
  </si>
  <si>
    <t>НАЦИОНАЛЬНАЯ ОБОРОНА</t>
  </si>
  <si>
    <t>Мобилизационная и вневойсковая подготовка</t>
  </si>
  <si>
    <t>02.03</t>
  </si>
  <si>
    <t>НАЦИОНАЛЬНАЯ БЕЗОПАСНОСТЬ И ПРАВООХРАНИТЕЛЬНАЯ ДЕЯТЕЛЬНОСТЬ</t>
  </si>
  <si>
    <t>Гражданская оборона</t>
  </si>
  <si>
    <t>03.09</t>
  </si>
  <si>
    <t>НАЦИОНАЛЬНАЯ ЭКОНОМИКА</t>
  </si>
  <si>
    <t>Общеэкономические вопросы</t>
  </si>
  <si>
    <t>04.01</t>
  </si>
  <si>
    <t>Сельское хозяйство и рыболовство</t>
  </si>
  <si>
    <t>04.05</t>
  </si>
  <si>
    <t>Транспорт</t>
  </si>
  <si>
    <t>04.08</t>
  </si>
  <si>
    <t>Дорожное хозяйство (дорожные фонды)</t>
  </si>
  <si>
    <t>04.09</t>
  </si>
  <si>
    <t>Другие вопросы в области национальной экономики</t>
  </si>
  <si>
    <t>04.12</t>
  </si>
  <si>
    <t>ЖИЛИЩНО-КОММУНАЛЬНОЕ ХОЗЯЙСТВО</t>
  </si>
  <si>
    <t>Жилищное хозяйство</t>
  </si>
  <si>
    <t>05.01</t>
  </si>
  <si>
    <t>Коммунальное хозяйство</t>
  </si>
  <si>
    <t>05.02</t>
  </si>
  <si>
    <t>Благоустройство</t>
  </si>
  <si>
    <t>05.03</t>
  </si>
  <si>
    <t>ОБРАЗОВАНИЕ</t>
  </si>
  <si>
    <t>Дошкольное образование</t>
  </si>
  <si>
    <t>07.01</t>
  </si>
  <si>
    <t>Общее образование</t>
  </si>
  <si>
    <t>07.02</t>
  </si>
  <si>
    <t>Дополнительное образование детей</t>
  </si>
  <si>
    <t>07.03</t>
  </si>
  <si>
    <t>Молодежная политика</t>
  </si>
  <si>
    <t>07.07</t>
  </si>
  <si>
    <t>Другие вопросы в области образования</t>
  </si>
  <si>
    <t>07.09</t>
  </si>
  <si>
    <t>КУЛЬТУРА, КИНЕМАТОГРАФИЯ</t>
  </si>
  <si>
    <t>Культура</t>
  </si>
  <si>
    <t>08.01</t>
  </si>
  <si>
    <t>СОЦИАЛЬНАЯ ПОЛИТИКА</t>
  </si>
  <si>
    <t>Пенсионное обеспечение</t>
  </si>
  <si>
    <t>10.01</t>
  </si>
  <si>
    <t>Социальное обеспечение населения</t>
  </si>
  <si>
    <t>10.03</t>
  </si>
  <si>
    <t>Охрана семьи и детства</t>
  </si>
  <si>
    <t>10.04</t>
  </si>
  <si>
    <t>Другие вопросы в области социальной политики</t>
  </si>
  <si>
    <t>10.06</t>
  </si>
  <si>
    <t>ФИЗИЧЕСКАЯ КУЛЬТУРА И СПОРТ</t>
  </si>
  <si>
    <t>Физическая культутра</t>
  </si>
  <si>
    <t>11.01</t>
  </si>
  <si>
    <t>Массовый спорт</t>
  </si>
  <si>
    <t>11.02</t>
  </si>
  <si>
    <t>Спорт высших достижений</t>
  </si>
  <si>
    <t>11.03</t>
  </si>
  <si>
    <t>СРЕДСТВА МАССОВОЙ ИНФОРМАЦИИ</t>
  </si>
  <si>
    <t>Периодическая печать и издательства</t>
  </si>
  <si>
    <t>12.02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</si>
  <si>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</si>
  <si>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</si>
  <si>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13.01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</si>
  <si>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</si>
  <si>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</si>
  <si>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14.01</t>
  </si>
  <si>
    <t>Иные дотации</t>
  </si>
  <si>
    <t>14.02</t>
  </si>
  <si>
    <t>Прочие межбюджетные трансферты общего характера</t>
  </si>
  <si>
    <t>14.03</t>
  </si>
  <si>
    <t>Итого  расходов</t>
  </si>
  <si>
    <t>Решение «О бюджете Лахденпохского муниципального района на 2024  год и на плановый период 2025 и 2026 годов»</t>
  </si>
  <si>
    <t>Прогноз на 2024 год по решению о бюджете от 14.12.2023 года №86/613 (первоначальный)</t>
  </si>
  <si>
    <t>Изменения, внесенные решением от 28.03.2024 № 87/617 (уточнение 1)</t>
  </si>
  <si>
    <t>Изменения, внесенные решением от 27.06.2024 № 89/623 (уточнение 2)</t>
  </si>
  <si>
    <t>Изменения, внесенные решением  от 26.09.2024 № 91/633(уточнение 3)</t>
  </si>
  <si>
    <t>Изменения, внесенные решением от 28.11.2024 № 92/638 (уточнение 4)</t>
  </si>
  <si>
    <t>Изменения, внесенные решением от 04.12.2024 № 93/649 (уточнение 5)</t>
  </si>
  <si>
    <t>Изменения, внесенные решением от 19.12.2024 № 94/651 (уточнение 6)</t>
  </si>
  <si>
    <t>Изменения в СБР бюджета ЛМР в период с 20.12.2024 по 31.12.2024</t>
  </si>
  <si>
    <t>Прогноз на 2024 год по решению о бюджете от 14.12.2023 № 86/613, с учетом изменений СБР на 31.12.2024</t>
  </si>
  <si>
    <t>06.05</t>
  </si>
  <si>
    <t>"О бюджете Лахденпохского муниципального района на 2024 год и плановый период 2025 и 2026 годов"</t>
  </si>
  <si>
    <t>Решение Совета Лахденпохского муниципального района                                                                                                                                                                            "О бюджете Лахденпохского муниципального района на 2024 год и плановый период 2025 и 2026 годов"</t>
  </si>
  <si>
    <t>Прогноз на 2024 год по решению о бюджете от 14 декабря 2023 № 86/613 (первоначальный)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</si>
  <si>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</si>
  <si>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</si>
  <si>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Изменения, внесенные решением от 28 марта 2024 № 87/617 (уточнение 1)</t>
  </si>
  <si>
    <t>Прочие неналоговые доходы</t>
  </si>
  <si>
    <t>Изменения, внесенные решением от 27 июня 2024 № 89/623 (уточнение 2)</t>
  </si>
  <si>
    <t>Изменения, внесенные решением от 26 сентября 2024 № 91/633 (уточнение 3)</t>
  </si>
  <si>
    <t>Изменения, внесенные решением от 28 ноября 2024 № 92/638 (уточнение 4)</t>
  </si>
  <si>
    <t>Прогноз на 2023 год по решению о бюджете от 19 декабря 2024 № 94/651 (уточненный)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</si>
</sst>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#,##0.0;[Red]\-#,##0.0;0.0"/>
    <numFmt numFmtId="166" formatCode="#,##0.00;[Red]\-#,##0.00"/>
    <numFmt numFmtId="167" formatCode="000"/>
    <numFmt numFmtId="168" formatCode="0000"/>
    <numFmt numFmtId="169" formatCode="00"/>
    <numFmt numFmtId="170" formatCode="000\.0\.00\.00\.000\.00\.0000\.000"/>
    <numFmt numFmtId="171" formatCode="#,##0.0_ ;\-#,##0.0\ "/>
    <numFmt numFmtId="172" formatCode="#,##0.0_ ;[Red]\-#,##0.0\ "/>
  </numFmts>
  <fonts count="16" x14ac:knownFonts="1">
    <font>
      <sz val="10"/>
      <name val="Arial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152">
    <xf numFmtId="0" fontId="0" fillId="0" borderId="0" xfId="0"/>
    <xf numFmtId="0" fontId="2" fillId="0" borderId="0" xfId="0" applyFont="1" applyProtection="1">
      <protection hidden="1"/>
    </xf>
    <xf numFmtId="0" fontId="2" fillId="0" borderId="0" xfId="0" applyFont="1"/>
    <xf numFmtId="0" fontId="1" fillId="0" borderId="0" xfId="0" applyNumberFormat="1" applyFont="1" applyFill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alignment horizontal="center" wrapText="1"/>
      <protection hidden="1"/>
    </xf>
    <xf numFmtId="0" fontId="5" fillId="0" borderId="24" xfId="0" applyNumberFormat="1" applyFont="1" applyFill="1" applyBorder="1" applyAlignment="1" applyProtection="1">
      <alignment horizontal="center" vertical="center"/>
      <protection hidden="1"/>
    </xf>
    <xf numFmtId="0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6" xfId="0" applyNumberFormat="1" applyFont="1" applyFill="1" applyBorder="1" applyAlignment="1" applyProtection="1">
      <alignment horizontal="center" vertical="center"/>
      <protection hidden="1"/>
    </xf>
    <xf numFmtId="0" fontId="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Border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/>
      <protection hidden="1"/>
    </xf>
    <xf numFmtId="0" fontId="8" fillId="0" borderId="23" xfId="0" applyNumberFormat="1" applyFont="1" applyFill="1" applyBorder="1" applyAlignment="1" applyProtection="1">
      <alignment horizontal="left" vertical="top" wrapText="1"/>
      <protection hidden="1"/>
    </xf>
    <xf numFmtId="0" fontId="7" fillId="0" borderId="21" xfId="0" applyNumberFormat="1" applyFont="1" applyFill="1" applyBorder="1" applyAlignment="1" applyProtection="1">
      <alignment horizontal="left" vertical="top" wrapText="1"/>
      <protection hidden="1"/>
    </xf>
    <xf numFmtId="0" fontId="8" fillId="0" borderId="15" xfId="0" applyNumberFormat="1" applyFont="1" applyFill="1" applyBorder="1" applyAlignment="1" applyProtection="1">
      <alignment horizontal="left" vertical="top" wrapText="1"/>
      <protection hidden="1"/>
    </xf>
    <xf numFmtId="0" fontId="8" fillId="0" borderId="16" xfId="0" applyNumberFormat="1" applyFont="1" applyFill="1" applyBorder="1" applyAlignment="1" applyProtection="1">
      <alignment horizontal="left" vertical="top" wrapText="1"/>
      <protection hidden="1"/>
    </xf>
    <xf numFmtId="0" fontId="7" fillId="0" borderId="11" xfId="0" applyNumberFormat="1" applyFont="1" applyFill="1" applyBorder="1" applyAlignment="1" applyProtection="1">
      <alignment horizontal="left" vertical="top" wrapText="1"/>
      <protection hidden="1"/>
    </xf>
    <xf numFmtId="0" fontId="8" fillId="0" borderId="11" xfId="0" applyNumberFormat="1" applyFont="1" applyFill="1" applyBorder="1" applyAlignment="1" applyProtection="1">
      <alignment horizontal="left" vertical="top" wrapText="1"/>
      <protection hidden="1"/>
    </xf>
    <xf numFmtId="0" fontId="2" fillId="0" borderId="33" xfId="0" applyFont="1" applyBorder="1" applyProtection="1">
      <protection hidden="1"/>
    </xf>
    <xf numFmtId="0" fontId="5" fillId="0" borderId="32" xfId="0" applyNumberFormat="1" applyFont="1" applyFill="1" applyBorder="1" applyAlignment="1" applyProtection="1">
      <alignment horizontal="center" vertical="center"/>
      <protection hidden="1"/>
    </xf>
    <xf numFmtId="0" fontId="2" fillId="0" borderId="33" xfId="0" applyNumberFormat="1" applyFont="1" applyFill="1" applyBorder="1" applyAlignment="1" applyProtection="1">
      <protection hidden="1"/>
    </xf>
    <xf numFmtId="0" fontId="1" fillId="0" borderId="35" xfId="0" applyNumberFormat="1" applyFont="1" applyFill="1" applyBorder="1" applyAlignment="1" applyProtection="1">
      <alignment horizontal="center" vertical="center" wrapText="1"/>
      <protection hidden="1"/>
    </xf>
    <xf numFmtId="49" fontId="10" fillId="0" borderId="0" xfId="0" applyNumberFormat="1" applyFont="1" applyFill="1" applyAlignment="1" applyProtection="1">
      <alignment horizontal="center" vertical="center" wrapText="1"/>
      <protection hidden="1"/>
    </xf>
    <xf numFmtId="0" fontId="1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Fill="1"/>
    <xf numFmtId="49" fontId="0" fillId="0" borderId="0" xfId="0" applyNumberFormat="1" applyFill="1" applyProtection="1">
      <protection hidden="1"/>
    </xf>
    <xf numFmtId="0" fontId="0" fillId="0" borderId="0" xfId="0" applyFill="1" applyBorder="1"/>
    <xf numFmtId="0" fontId="2" fillId="0" borderId="0" xfId="0" applyNumberFormat="1" applyFont="1" applyFill="1" applyAlignment="1" applyProtection="1">
      <alignment horizontal="right"/>
      <protection hidden="1"/>
    </xf>
    <xf numFmtId="171" fontId="13" fillId="0" borderId="0" xfId="0" applyNumberFormat="1" applyFont="1" applyFill="1" applyBorder="1" applyAlignment="1" applyProtection="1">
      <alignment horizontal="right" vertical="top" wrapText="1"/>
      <protection hidden="1"/>
    </xf>
    <xf numFmtId="0" fontId="1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0" xfId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0" xfId="2" applyNumberFormat="1" applyFont="1" applyFill="1" applyBorder="1" applyAlignment="1" applyProtection="1">
      <alignment horizontal="left" vertical="center" wrapText="1"/>
      <protection hidden="1"/>
    </xf>
    <xf numFmtId="0" fontId="11" fillId="0" borderId="10" xfId="3" applyNumberFormat="1" applyFont="1" applyFill="1" applyBorder="1" applyAlignment="1" applyProtection="1">
      <alignment horizontal="center" vertical="center" wrapText="1"/>
      <protection hidden="1"/>
    </xf>
    <xf numFmtId="165" fontId="11" fillId="0" borderId="10" xfId="3" applyNumberFormat="1" applyFont="1" applyFill="1" applyBorder="1" applyAlignment="1" applyProtection="1">
      <alignment horizontal="right" vertical="center" wrapText="1"/>
      <protection hidden="1"/>
    </xf>
    <xf numFmtId="0" fontId="13" fillId="0" borderId="10" xfId="2" applyNumberFormat="1" applyFont="1" applyFill="1" applyBorder="1" applyAlignment="1" applyProtection="1">
      <alignment horizontal="left" vertical="center" wrapText="1"/>
      <protection hidden="1"/>
    </xf>
    <xf numFmtId="0" fontId="13" fillId="0" borderId="10" xfId="3" applyNumberFormat="1" applyFont="1" applyFill="1" applyBorder="1" applyAlignment="1" applyProtection="1">
      <alignment horizontal="center" vertical="center" wrapText="1"/>
      <protection hidden="1"/>
    </xf>
    <xf numFmtId="165" fontId="13" fillId="0" borderId="10" xfId="3" applyNumberFormat="1" applyFont="1" applyFill="1" applyBorder="1" applyAlignment="1" applyProtection="1">
      <alignment horizontal="right" vertical="center" wrapText="1"/>
      <protection hidden="1"/>
    </xf>
    <xf numFmtId="165" fontId="13" fillId="0" borderId="10" xfId="4" applyNumberFormat="1" applyFont="1" applyFill="1" applyBorder="1" applyAlignment="1" applyProtection="1">
      <alignment horizontal="right" vertical="center"/>
      <protection hidden="1"/>
    </xf>
    <xf numFmtId="165" fontId="13" fillId="0" borderId="10" xfId="5" applyNumberFormat="1" applyFont="1" applyFill="1" applyBorder="1" applyAlignment="1" applyProtection="1">
      <alignment horizontal="right" vertical="center" wrapText="1"/>
      <protection hidden="1"/>
    </xf>
    <xf numFmtId="165" fontId="14" fillId="0" borderId="10" xfId="4" applyNumberFormat="1" applyFont="1" applyFill="1" applyBorder="1" applyAlignment="1" applyProtection="1">
      <alignment horizontal="right" vertical="center"/>
      <protection hidden="1"/>
    </xf>
    <xf numFmtId="172" fontId="0" fillId="0" borderId="0" xfId="0" applyNumberFormat="1" applyFill="1"/>
    <xf numFmtId="0" fontId="15" fillId="0" borderId="0" xfId="0" applyFont="1" applyFill="1"/>
    <xf numFmtId="49" fontId="11" fillId="0" borderId="10" xfId="3" applyNumberFormat="1" applyFont="1" applyFill="1" applyBorder="1" applyAlignment="1" applyProtection="1">
      <alignment horizontal="center" vertical="center" wrapText="1"/>
      <protection hidden="1"/>
    </xf>
    <xf numFmtId="49" fontId="13" fillId="0" borderId="10" xfId="3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/>
    <xf numFmtId="49" fontId="2" fillId="0" borderId="0" xfId="0" applyNumberFormat="1" applyFont="1" applyFill="1"/>
    <xf numFmtId="165" fontId="11" fillId="0" borderId="10" xfId="3" applyNumberFormat="1" applyFont="1" applyFill="1" applyBorder="1" applyAlignment="1" applyProtection="1">
      <protection hidden="1"/>
    </xf>
    <xf numFmtId="0" fontId="0" fillId="0" borderId="0" xfId="0" applyFill="1" applyProtection="1">
      <protection hidden="1"/>
    </xf>
    <xf numFmtId="49" fontId="0" fillId="0" borderId="0" xfId="0" applyNumberFormat="1" applyFill="1"/>
    <xf numFmtId="4" fontId="0" fillId="0" borderId="0" xfId="0" applyNumberFormat="1" applyFill="1"/>
    <xf numFmtId="165" fontId="11" fillId="0" borderId="10" xfId="4" applyNumberFormat="1" applyFont="1" applyFill="1" applyBorder="1" applyAlignment="1" applyProtection="1">
      <alignment horizontal="right" vertical="center"/>
      <protection hidden="1"/>
    </xf>
    <xf numFmtId="165" fontId="11" fillId="0" borderId="10" xfId="5" applyNumberFormat="1" applyFont="1" applyFill="1" applyBorder="1" applyAlignment="1" applyProtection="1">
      <alignment horizontal="right" vertical="center" wrapText="1"/>
      <protection hidden="1"/>
    </xf>
    <xf numFmtId="49" fontId="12" fillId="0" borderId="0" xfId="0" applyNumberFormat="1" applyFont="1" applyFill="1" applyProtection="1">
      <protection hidden="1"/>
    </xf>
    <xf numFmtId="165" fontId="13" fillId="0" borderId="35" xfId="3" applyNumberFormat="1" applyFont="1" applyFill="1" applyBorder="1" applyAlignment="1" applyProtection="1">
      <alignment horizontal="right" vertical="center" wrapText="1"/>
      <protection hidden="1"/>
    </xf>
    <xf numFmtId="2" fontId="0" fillId="0" borderId="0" xfId="0" applyNumberFormat="1" applyFill="1"/>
    <xf numFmtId="0" fontId="7" fillId="0" borderId="9" xfId="0" applyNumberFormat="1" applyFont="1" applyFill="1" applyBorder="1" applyAlignment="1" applyProtection="1">
      <alignment horizontal="left" vertical="top" wrapText="1"/>
      <protection hidden="1"/>
    </xf>
    <xf numFmtId="0" fontId="8" fillId="0" borderId="9" xfId="0" applyNumberFormat="1" applyFont="1" applyFill="1" applyBorder="1" applyAlignment="1" applyProtection="1">
      <alignment horizontal="left" vertical="top" wrapText="1"/>
      <protection hidden="1"/>
    </xf>
    <xf numFmtId="0" fontId="8" fillId="0" borderId="9" xfId="0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NumberFormat="1" applyFont="1" applyFill="1" applyBorder="1" applyAlignment="1" applyProtection="1">
      <alignment horizontal="left" vertical="top" wrapText="1"/>
      <protection hidden="1"/>
    </xf>
    <xf numFmtId="0" fontId="4" fillId="0" borderId="0" xfId="0" applyNumberFormat="1" applyFont="1" applyFill="1" applyAlignment="1" applyProtection="1">
      <alignment horizontal="center" wrapText="1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9" fillId="0" borderId="0" xfId="0" applyNumberFormat="1" applyFont="1" applyFill="1" applyAlignment="1" applyProtection="1">
      <alignment horizontal="center"/>
      <protection hidden="1"/>
    </xf>
    <xf numFmtId="0" fontId="1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4" xfId="0" applyNumberFormat="1" applyFont="1" applyFill="1" applyBorder="1" applyAlignment="1" applyProtection="1">
      <alignment horizontal="center" vertical="center"/>
      <protection hidden="1"/>
    </xf>
    <xf numFmtId="0" fontId="1" fillId="0" borderId="28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NumberFormat="1" applyFont="1" applyFill="1" applyBorder="1" applyAlignment="1" applyProtection="1">
      <alignment horizontal="left" vertical="top" wrapText="1"/>
      <protection hidden="1"/>
    </xf>
    <xf numFmtId="0" fontId="8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3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0" xfId="0" applyNumberFormat="1" applyFont="1" applyFill="1" applyAlignment="1">
      <alignment horizontal="left" vertical="top" wrapText="1"/>
    </xf>
    <xf numFmtId="0" fontId="10" fillId="0" borderId="0" xfId="0" applyNumberFormat="1" applyFont="1" applyFill="1" applyAlignment="1" applyProtection="1">
      <alignment horizontal="center" wrapText="1"/>
      <protection hidden="1"/>
    </xf>
    <xf numFmtId="49" fontId="1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0" xfId="0" applyNumberFormat="1" applyFont="1" applyFill="1" applyBorder="1" applyAlignment="1" applyProtection="1">
      <alignment horizontal="center" vertical="center" wrapText="1"/>
      <protection hidden="1"/>
    </xf>
    <xf numFmtId="49" fontId="11" fillId="0" borderId="12" xfId="1" applyNumberFormat="1" applyFont="1" applyFill="1" applyBorder="1" applyAlignment="1" applyProtection="1">
      <alignment horizontal="center" vertical="top" wrapText="1"/>
      <protection hidden="1"/>
    </xf>
    <xf numFmtId="49" fontId="11" fillId="0" borderId="13" xfId="1" applyNumberFormat="1" applyFont="1" applyFill="1" applyBorder="1" applyAlignment="1" applyProtection="1">
      <alignment horizontal="center" vertical="top" wrapText="1"/>
      <protection hidden="1"/>
    </xf>
    <xf numFmtId="0" fontId="7" fillId="0" borderId="15" xfId="0" applyNumberFormat="1" applyFont="1" applyFill="1" applyBorder="1" applyAlignment="1" applyProtection="1">
      <alignment horizontal="left" vertical="top" wrapText="1"/>
      <protection hidden="1"/>
    </xf>
    <xf numFmtId="0" fontId="7" fillId="0" borderId="16" xfId="0" applyNumberFormat="1" applyFont="1" applyFill="1" applyBorder="1" applyAlignment="1" applyProtection="1">
      <alignment horizontal="left" vertical="top" wrapText="1"/>
      <protection hidden="1"/>
    </xf>
    <xf numFmtId="1" fontId="7" fillId="0" borderId="18" xfId="0" applyNumberFormat="1" applyFont="1" applyFill="1" applyBorder="1" applyAlignment="1" applyProtection="1">
      <alignment horizontal="center" vertical="top" wrapText="1"/>
      <protection hidden="1"/>
    </xf>
    <xf numFmtId="169" fontId="7" fillId="0" borderId="5" xfId="0" applyNumberFormat="1" applyFont="1" applyFill="1" applyBorder="1" applyAlignment="1" applyProtection="1">
      <alignment horizontal="center" vertical="top" wrapText="1"/>
      <protection hidden="1"/>
    </xf>
    <xf numFmtId="167" fontId="7" fillId="0" borderId="5" xfId="0" applyNumberFormat="1" applyFont="1" applyFill="1" applyBorder="1" applyAlignment="1" applyProtection="1">
      <alignment horizontal="center" vertical="top" wrapText="1"/>
      <protection hidden="1"/>
    </xf>
    <xf numFmtId="168" fontId="7" fillId="0" borderId="5" xfId="0" applyNumberFormat="1" applyFont="1" applyFill="1" applyBorder="1" applyAlignment="1" applyProtection="1">
      <alignment horizontal="center" vertical="top" wrapText="1"/>
      <protection hidden="1"/>
    </xf>
    <xf numFmtId="167" fontId="7" fillId="0" borderId="23" xfId="0" applyNumberFormat="1" applyFont="1" applyFill="1" applyBorder="1" applyAlignment="1" applyProtection="1">
      <alignment horizontal="center" vertical="top" wrapText="1"/>
      <protection hidden="1"/>
    </xf>
    <xf numFmtId="0" fontId="8" fillId="0" borderId="22" xfId="0" applyNumberFormat="1" applyFont="1" applyFill="1" applyBorder="1" applyAlignment="1" applyProtection="1">
      <alignment horizontal="left" vertical="top"/>
      <protection hidden="1"/>
    </xf>
    <xf numFmtId="170" fontId="8" fillId="0" borderId="5" xfId="0" applyNumberFormat="1" applyFont="1" applyFill="1" applyBorder="1" applyAlignment="1" applyProtection="1">
      <alignment horizontal="left" vertical="top" wrapText="1"/>
      <protection hidden="1"/>
    </xf>
    <xf numFmtId="0" fontId="8" fillId="0" borderId="20" xfId="0" applyNumberFormat="1" applyFont="1" applyFill="1" applyBorder="1" applyAlignment="1" applyProtection="1">
      <alignment horizontal="left" vertical="top" wrapText="1"/>
      <protection hidden="1"/>
    </xf>
    <xf numFmtId="164" fontId="8" fillId="0" borderId="18" xfId="0" applyNumberFormat="1" applyFont="1" applyFill="1" applyBorder="1" applyAlignment="1" applyProtection="1">
      <alignment horizontal="right" vertical="top"/>
      <protection hidden="1"/>
    </xf>
    <xf numFmtId="164" fontId="7" fillId="0" borderId="19" xfId="0" applyNumberFormat="1" applyFont="1" applyFill="1" applyBorder="1" applyAlignment="1" applyProtection="1">
      <alignment horizontal="right" vertical="top"/>
      <protection hidden="1"/>
    </xf>
    <xf numFmtId="164" fontId="7" fillId="0" borderId="18" xfId="0" applyNumberFormat="1" applyFont="1" applyFill="1" applyBorder="1" applyAlignment="1" applyProtection="1">
      <alignment horizontal="right" vertical="top"/>
      <protection hidden="1"/>
    </xf>
    <xf numFmtId="164" fontId="7" fillId="0" borderId="18" xfId="0" applyNumberFormat="1" applyFont="1" applyFill="1" applyBorder="1" applyAlignment="1" applyProtection="1">
      <alignment vertical="top" wrapText="1"/>
      <protection hidden="1"/>
    </xf>
    <xf numFmtId="164" fontId="7" fillId="0" borderId="19" xfId="0" applyNumberFormat="1" applyFont="1" applyFill="1" applyBorder="1" applyAlignment="1" applyProtection="1">
      <alignment vertical="top" wrapText="1"/>
      <protection hidden="1"/>
    </xf>
    <xf numFmtId="1" fontId="7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7" fillId="0" borderId="14" xfId="0" applyNumberFormat="1" applyFont="1" applyFill="1" applyBorder="1" applyAlignment="1" applyProtection="1">
      <alignment horizontal="center" vertical="top" wrapText="1"/>
      <protection hidden="1"/>
    </xf>
    <xf numFmtId="167" fontId="7" fillId="0" borderId="14" xfId="0" applyNumberFormat="1" applyFont="1" applyFill="1" applyBorder="1" applyAlignment="1" applyProtection="1">
      <alignment horizontal="center" vertical="top" wrapText="1"/>
      <protection hidden="1"/>
    </xf>
    <xf numFmtId="168" fontId="7" fillId="0" borderId="14" xfId="0" applyNumberFormat="1" applyFont="1" applyFill="1" applyBorder="1" applyAlignment="1" applyProtection="1">
      <alignment horizontal="center" vertical="top" wrapText="1"/>
      <protection hidden="1"/>
    </xf>
    <xf numFmtId="167" fontId="7" fillId="0" borderId="16" xfId="0" applyNumberFormat="1" applyFont="1" applyFill="1" applyBorder="1" applyAlignment="1" applyProtection="1">
      <alignment horizontal="center" vertical="top" wrapText="1"/>
      <protection hidden="1"/>
    </xf>
    <xf numFmtId="0" fontId="8" fillId="0" borderId="15" xfId="0" applyNumberFormat="1" applyFont="1" applyFill="1" applyBorder="1" applyAlignment="1" applyProtection="1">
      <alignment horizontal="left" vertical="top"/>
      <protection hidden="1"/>
    </xf>
    <xf numFmtId="170" fontId="8" fillId="0" borderId="14" xfId="0" applyNumberFormat="1" applyFont="1" applyFill="1" applyBorder="1" applyAlignment="1" applyProtection="1">
      <alignment horizontal="left" vertical="top" wrapText="1"/>
      <protection hidden="1"/>
    </xf>
    <xf numFmtId="0" fontId="8" fillId="0" borderId="13" xfId="0" applyNumberFormat="1" applyFont="1" applyFill="1" applyBorder="1" applyAlignment="1" applyProtection="1">
      <alignment horizontal="left" vertical="top" wrapText="1"/>
      <protection hidden="1"/>
    </xf>
    <xf numFmtId="164" fontId="8" fillId="0" borderId="12" xfId="0" applyNumberFormat="1" applyFont="1" applyFill="1" applyBorder="1" applyAlignment="1" applyProtection="1">
      <alignment horizontal="right" vertical="top"/>
      <protection hidden="1"/>
    </xf>
    <xf numFmtId="164" fontId="7" fillId="0" borderId="10" xfId="0" applyNumberFormat="1" applyFont="1" applyFill="1" applyBorder="1" applyAlignment="1" applyProtection="1">
      <alignment horizontal="right" vertical="top"/>
      <protection hidden="1"/>
    </xf>
    <xf numFmtId="164" fontId="7" fillId="0" borderId="12" xfId="0" applyNumberFormat="1" applyFont="1" applyFill="1" applyBorder="1" applyAlignment="1" applyProtection="1">
      <alignment horizontal="right" vertical="top"/>
      <protection hidden="1"/>
    </xf>
    <xf numFmtId="164" fontId="7" fillId="0" borderId="12" xfId="0" applyNumberFormat="1" applyFont="1" applyFill="1" applyBorder="1" applyAlignment="1" applyProtection="1">
      <alignment vertical="top" wrapText="1"/>
      <protection hidden="1"/>
    </xf>
    <xf numFmtId="164" fontId="7" fillId="0" borderId="10" xfId="0" applyNumberFormat="1" applyFont="1" applyFill="1" applyBorder="1" applyAlignment="1" applyProtection="1">
      <alignment vertical="top" wrapText="1"/>
      <protection hidden="1"/>
    </xf>
    <xf numFmtId="1" fontId="8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8" fillId="0" borderId="14" xfId="0" applyNumberFormat="1" applyFont="1" applyFill="1" applyBorder="1" applyAlignment="1" applyProtection="1">
      <alignment horizontal="center" vertical="top" wrapText="1"/>
      <protection hidden="1"/>
    </xf>
    <xf numFmtId="167" fontId="8" fillId="0" borderId="14" xfId="0" applyNumberFormat="1" applyFont="1" applyFill="1" applyBorder="1" applyAlignment="1" applyProtection="1">
      <alignment horizontal="center" vertical="top" wrapText="1"/>
      <protection hidden="1"/>
    </xf>
    <xf numFmtId="168" fontId="8" fillId="0" borderId="14" xfId="0" applyNumberFormat="1" applyFont="1" applyFill="1" applyBorder="1" applyAlignment="1" applyProtection="1">
      <alignment horizontal="center" vertical="top" wrapText="1"/>
      <protection hidden="1"/>
    </xf>
    <xf numFmtId="167" fontId="8" fillId="0" borderId="16" xfId="0" applyNumberFormat="1" applyFont="1" applyFill="1" applyBorder="1" applyAlignment="1" applyProtection="1">
      <alignment horizontal="center" vertical="top" wrapText="1"/>
      <protection hidden="1"/>
    </xf>
    <xf numFmtId="164" fontId="8" fillId="0" borderId="10" xfId="0" applyNumberFormat="1" applyFont="1" applyFill="1" applyBorder="1" applyAlignment="1" applyProtection="1">
      <alignment horizontal="right" vertical="top"/>
      <protection hidden="1"/>
    </xf>
    <xf numFmtId="164" fontId="8" fillId="0" borderId="12" xfId="0" applyNumberFormat="1" applyFont="1" applyFill="1" applyBorder="1" applyAlignment="1" applyProtection="1">
      <alignment horizontal="right" vertical="top"/>
      <protection hidden="1"/>
    </xf>
    <xf numFmtId="164" fontId="8" fillId="0" borderId="12" xfId="0" applyNumberFormat="1" applyFont="1" applyFill="1" applyBorder="1" applyAlignment="1" applyProtection="1">
      <alignment vertical="top" wrapText="1"/>
      <protection hidden="1"/>
    </xf>
    <xf numFmtId="4" fontId="8" fillId="0" borderId="10" xfId="0" applyNumberFormat="1" applyFont="1" applyFill="1" applyBorder="1" applyAlignment="1" applyProtection="1">
      <alignment vertical="top" wrapText="1"/>
      <protection hidden="1"/>
    </xf>
    <xf numFmtId="0" fontId="7" fillId="0" borderId="15" xfId="0" applyNumberFormat="1" applyFont="1" applyFill="1" applyBorder="1" applyAlignment="1" applyProtection="1">
      <alignment horizontal="left" vertical="top"/>
      <protection hidden="1"/>
    </xf>
    <xf numFmtId="170" fontId="7" fillId="0" borderId="14" xfId="0" applyNumberFormat="1" applyFont="1" applyFill="1" applyBorder="1" applyAlignment="1" applyProtection="1">
      <alignment horizontal="left" vertical="top" wrapText="1"/>
      <protection hidden="1"/>
    </xf>
    <xf numFmtId="0" fontId="7" fillId="0" borderId="13" xfId="0" applyNumberFormat="1" applyFont="1" applyFill="1" applyBorder="1" applyAlignment="1" applyProtection="1">
      <alignment horizontal="left" vertical="top" wrapText="1"/>
      <protection hidden="1"/>
    </xf>
    <xf numFmtId="164" fontId="7" fillId="0" borderId="12" xfId="0" applyNumberFormat="1" applyFont="1" applyFill="1" applyBorder="1" applyAlignment="1" applyProtection="1">
      <alignment horizontal="right" vertical="top"/>
      <protection hidden="1"/>
    </xf>
    <xf numFmtId="164" fontId="7" fillId="0" borderId="10" xfId="0" applyNumberFormat="1" applyFont="1" applyFill="1" applyBorder="1" applyAlignment="1" applyProtection="1">
      <alignment horizontal="right" vertical="top"/>
      <protection hidden="1"/>
    </xf>
    <xf numFmtId="164" fontId="8" fillId="0" borderId="10" xfId="0" applyNumberFormat="1" applyFont="1" applyFill="1" applyBorder="1" applyAlignment="1" applyProtection="1">
      <alignment horizontal="right" vertical="top"/>
      <protection hidden="1"/>
    </xf>
    <xf numFmtId="4" fontId="7" fillId="0" borderId="10" xfId="0" applyNumberFormat="1" applyFont="1" applyFill="1" applyBorder="1" applyAlignment="1" applyProtection="1">
      <alignment vertical="top" wrapText="1"/>
      <protection hidden="1"/>
    </xf>
    <xf numFmtId="0" fontId="7" fillId="0" borderId="6" xfId="0" applyNumberFormat="1" applyFont="1" applyFill="1" applyBorder="1" applyAlignment="1" applyProtection="1">
      <alignment vertical="top"/>
      <protection hidden="1"/>
    </xf>
    <xf numFmtId="0" fontId="7" fillId="0" borderId="0" xfId="0" applyNumberFormat="1" applyFont="1" applyFill="1" applyBorder="1" applyAlignment="1" applyProtection="1">
      <alignment vertical="top"/>
      <protection hidden="1"/>
    </xf>
    <xf numFmtId="0" fontId="7" fillId="0" borderId="7" xfId="0" applyNumberFormat="1" applyFont="1" applyFill="1" applyBorder="1" applyAlignment="1" applyProtection="1">
      <alignment vertical="top"/>
      <protection hidden="1"/>
    </xf>
    <xf numFmtId="0" fontId="7" fillId="0" borderId="3" xfId="0" applyNumberFormat="1" applyFont="1" applyFill="1" applyBorder="1" applyAlignment="1" applyProtection="1">
      <alignment vertical="top"/>
      <protection hidden="1"/>
    </xf>
    <xf numFmtId="166" fontId="7" fillId="0" borderId="6" xfId="0" applyNumberFormat="1" applyFont="1" applyFill="1" applyBorder="1" applyAlignment="1" applyProtection="1">
      <alignment vertical="top"/>
      <protection hidden="1"/>
    </xf>
    <xf numFmtId="166" fontId="7" fillId="0" borderId="5" xfId="0" applyNumberFormat="1" applyFont="1" applyFill="1" applyBorder="1" applyAlignment="1" applyProtection="1">
      <alignment horizontal="right" vertical="top"/>
      <protection hidden="1"/>
    </xf>
    <xf numFmtId="0" fontId="8" fillId="0" borderId="5" xfId="0" applyNumberFormat="1" applyFont="1" applyFill="1" applyBorder="1" applyAlignment="1" applyProtection="1">
      <alignment horizontal="right" vertical="top"/>
      <protection hidden="1"/>
    </xf>
    <xf numFmtId="0" fontId="8" fillId="0" borderId="4" xfId="0" applyNumberFormat="1" applyFont="1" applyFill="1" applyBorder="1" applyAlignment="1" applyProtection="1">
      <alignment vertical="top"/>
      <protection hidden="1"/>
    </xf>
    <xf numFmtId="4" fontId="8" fillId="0" borderId="4" xfId="0" applyNumberFormat="1" applyFont="1" applyFill="1" applyBorder="1" applyAlignment="1" applyProtection="1">
      <alignment vertical="top"/>
      <protection hidden="1"/>
    </xf>
    <xf numFmtId="0" fontId="7" fillId="0" borderId="12" xfId="0" applyNumberFormat="1" applyFont="1" applyFill="1" applyBorder="1" applyAlignment="1" applyProtection="1">
      <alignment vertical="top"/>
      <protection hidden="1"/>
    </xf>
    <xf numFmtId="0" fontId="7" fillId="0" borderId="14" xfId="0" applyNumberFormat="1" applyFont="1" applyFill="1" applyBorder="1" applyAlignment="1" applyProtection="1">
      <alignment vertical="top"/>
      <protection hidden="1"/>
    </xf>
    <xf numFmtId="0" fontId="8" fillId="0" borderId="29" xfId="0" applyFont="1" applyBorder="1" applyAlignment="1" applyProtection="1">
      <alignment vertical="top"/>
      <protection hidden="1"/>
    </xf>
    <xf numFmtId="0" fontId="3" fillId="0" borderId="15" xfId="0" applyNumberFormat="1" applyFont="1" applyFill="1" applyBorder="1" applyAlignment="1" applyProtection="1">
      <alignment vertical="top"/>
      <protection hidden="1"/>
    </xf>
    <xf numFmtId="0" fontId="3" fillId="0" borderId="14" xfId="0" applyNumberFormat="1" applyFont="1" applyFill="1" applyBorder="1" applyAlignment="1" applyProtection="1">
      <alignment vertical="top"/>
      <protection hidden="1"/>
    </xf>
    <xf numFmtId="0" fontId="2" fillId="0" borderId="14" xfId="0" applyFont="1" applyFill="1" applyBorder="1" applyAlignment="1" applyProtection="1">
      <alignment vertical="top"/>
      <protection hidden="1"/>
    </xf>
    <xf numFmtId="164" fontId="3" fillId="0" borderId="12" xfId="0" applyNumberFormat="1" applyFont="1" applyFill="1" applyBorder="1" applyAlignment="1" applyProtection="1">
      <alignment vertical="top"/>
      <protection hidden="1"/>
    </xf>
    <xf numFmtId="165" fontId="3" fillId="0" borderId="30" xfId="0" applyNumberFormat="1" applyFont="1" applyFill="1" applyBorder="1" applyAlignment="1" applyProtection="1">
      <alignment horizontal="right" vertical="top"/>
      <protection hidden="1"/>
    </xf>
    <xf numFmtId="165" fontId="3" fillId="0" borderId="31" xfId="0" applyNumberFormat="1" applyFont="1" applyFill="1" applyBorder="1" applyAlignment="1" applyProtection="1">
      <alignment horizontal="right" vertical="top"/>
      <protection hidden="1"/>
    </xf>
    <xf numFmtId="164" fontId="3" fillId="0" borderId="10" xfId="0" applyNumberFormat="1" applyFont="1" applyFill="1" applyBorder="1" applyAlignment="1" applyProtection="1">
      <alignment vertical="top"/>
      <protection hidden="1"/>
    </xf>
    <xf numFmtId="4" fontId="3" fillId="0" borderId="10" xfId="0" applyNumberFormat="1" applyFont="1" applyFill="1" applyBorder="1" applyAlignment="1" applyProtection="1">
      <alignment vertical="top"/>
      <protection hidden="1"/>
    </xf>
  </cellXfs>
  <cellStyles count="6">
    <cellStyle name="Обычный" xfId="0" builtinId="0"/>
    <cellStyle name="Обычный 2 2" xfId="1"/>
    <cellStyle name="Обычный 2 4" xfId="3"/>
    <cellStyle name="Обычный 2 5" xfId="2"/>
    <cellStyle name="Обычный 2 6" xfId="4"/>
    <cellStyle name="Обычный 2 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5"/>
  <sheetViews>
    <sheetView showGridLines="0" tabSelected="1" workbookViewId="0">
      <selection activeCell="AF15" sqref="AF15"/>
    </sheetView>
  </sheetViews>
  <sheetFormatPr defaultColWidth="9.140625" defaultRowHeight="12.75" x14ac:dyDescent="0.2"/>
  <cols>
    <col min="1" max="1" width="1.85546875" style="2" customWidth="1"/>
    <col min="2" max="3" width="2.7109375" style="2" bestFit="1" customWidth="1"/>
    <col min="4" max="4" width="3.5703125" style="2" bestFit="1" customWidth="1"/>
    <col min="5" max="5" width="2.5703125" style="2" customWidth="1"/>
    <col min="6" max="6" width="4.140625" style="2" customWidth="1"/>
    <col min="7" max="7" width="3.5703125" style="2" customWidth="1"/>
    <col min="8" max="13" width="0" style="2" hidden="1" customWidth="1"/>
    <col min="14" max="14" width="48.5703125" style="2" customWidth="1"/>
    <col min="15" max="19" width="0" style="2" hidden="1" customWidth="1"/>
    <col min="20" max="20" width="13.28515625" style="2" customWidth="1"/>
    <col min="21" max="21" width="12.42578125" style="2" customWidth="1"/>
    <col min="22" max="22" width="11.7109375" style="2" customWidth="1"/>
    <col min="23" max="23" width="12.140625" style="2" customWidth="1"/>
    <col min="24" max="24" width="12.5703125" style="2" customWidth="1"/>
    <col min="25" max="25" width="13.140625" style="2" customWidth="1"/>
    <col min="26" max="26" width="11.85546875" style="2" customWidth="1"/>
    <col min="27" max="243" width="9.140625" style="2" customWidth="1"/>
    <col min="244" max="16384" width="9.140625" style="2"/>
  </cols>
  <sheetData>
    <row r="1" spans="1:26" ht="12.75" customHeight="1" x14ac:dyDescent="0.25">
      <c r="A1" s="68" t="s">
        <v>175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</row>
    <row r="2" spans="1:26" ht="17.25" customHeight="1" x14ac:dyDescent="0.25">
      <c r="A2" s="67" t="s">
        <v>270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</row>
    <row r="3" spans="1:26" ht="15.75" customHeight="1" x14ac:dyDescent="0.25">
      <c r="A3" s="69" t="s">
        <v>176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</row>
    <row r="4" spans="1:26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4" t="s">
        <v>169</v>
      </c>
      <c r="Q4" s="3"/>
      <c r="R4" s="3"/>
      <c r="S4" s="1"/>
      <c r="T4" s="1"/>
      <c r="U4" s="1"/>
      <c r="V4" s="1"/>
      <c r="W4" s="1"/>
      <c r="X4" s="1"/>
      <c r="Y4" s="1"/>
      <c r="Z4" s="17" t="s">
        <v>173</v>
      </c>
    </row>
    <row r="5" spans="1:26" ht="37.5" customHeight="1" thickBot="1" x14ac:dyDescent="0.25">
      <c r="A5" s="70" t="s">
        <v>171</v>
      </c>
      <c r="B5" s="71"/>
      <c r="C5" s="71"/>
      <c r="D5" s="71"/>
      <c r="E5" s="71"/>
      <c r="F5" s="71"/>
      <c r="G5" s="71"/>
      <c r="H5" s="24"/>
      <c r="I5" s="24"/>
      <c r="J5" s="24"/>
      <c r="K5" s="24"/>
      <c r="L5" s="24"/>
      <c r="M5" s="24"/>
      <c r="N5" s="76" t="s">
        <v>170</v>
      </c>
      <c r="O5" s="24"/>
      <c r="P5" s="24"/>
      <c r="Q5" s="25"/>
      <c r="R5" s="26"/>
      <c r="S5" s="26"/>
      <c r="T5" s="79" t="s">
        <v>271</v>
      </c>
      <c r="U5" s="80"/>
      <c r="V5" s="80"/>
      <c r="W5" s="80"/>
      <c r="X5" s="80"/>
      <c r="Y5" s="80"/>
      <c r="Z5" s="81"/>
    </row>
    <row r="6" spans="1:26" ht="75" customHeight="1" thickBot="1" x14ac:dyDescent="0.25">
      <c r="A6" s="72"/>
      <c r="B6" s="73"/>
      <c r="C6" s="73"/>
      <c r="D6" s="73"/>
      <c r="E6" s="73"/>
      <c r="F6" s="73"/>
      <c r="G6" s="73"/>
      <c r="H6" s="14"/>
      <c r="I6" s="14"/>
      <c r="J6" s="14"/>
      <c r="K6" s="14"/>
      <c r="L6" s="14"/>
      <c r="M6" s="14"/>
      <c r="N6" s="77"/>
      <c r="O6" s="6" t="s">
        <v>168</v>
      </c>
      <c r="P6" s="5" t="s">
        <v>1</v>
      </c>
      <c r="Q6" s="7"/>
      <c r="R6" s="15"/>
      <c r="S6" s="15"/>
      <c r="T6" s="16" t="s">
        <v>272</v>
      </c>
      <c r="U6" s="16" t="s">
        <v>275</v>
      </c>
      <c r="V6" s="16" t="s">
        <v>277</v>
      </c>
      <c r="W6" s="16" t="s">
        <v>278</v>
      </c>
      <c r="X6" s="16" t="s">
        <v>279</v>
      </c>
      <c r="Y6" s="16" t="s">
        <v>280</v>
      </c>
      <c r="Z6" s="16" t="s">
        <v>172</v>
      </c>
    </row>
    <row r="7" spans="1:26" ht="18.75" customHeight="1" thickBot="1" x14ac:dyDescent="0.25">
      <c r="A7" s="74">
        <v>1</v>
      </c>
      <c r="B7" s="75"/>
      <c r="C7" s="75"/>
      <c r="D7" s="75"/>
      <c r="E7" s="75"/>
      <c r="F7" s="75"/>
      <c r="G7" s="75"/>
      <c r="H7" s="14"/>
      <c r="I7" s="14"/>
      <c r="J7" s="14"/>
      <c r="K7" s="14"/>
      <c r="L7" s="14"/>
      <c r="M7" s="14"/>
      <c r="N7" s="8">
        <v>2</v>
      </c>
      <c r="O7" s="9"/>
      <c r="P7" s="10"/>
      <c r="Q7" s="11"/>
      <c r="R7" s="15"/>
      <c r="S7" s="15"/>
      <c r="T7" s="12">
        <v>3</v>
      </c>
      <c r="U7" s="12">
        <v>4</v>
      </c>
      <c r="V7" s="12">
        <v>5</v>
      </c>
      <c r="W7" s="12">
        <v>6</v>
      </c>
      <c r="X7" s="12">
        <v>7</v>
      </c>
      <c r="Y7" s="12">
        <v>8</v>
      </c>
      <c r="Z7" s="27">
        <v>9</v>
      </c>
    </row>
    <row r="8" spans="1:26" ht="13.5" customHeight="1" x14ac:dyDescent="0.2">
      <c r="A8" s="90" t="s">
        <v>47</v>
      </c>
      <c r="B8" s="91" t="s">
        <v>17</v>
      </c>
      <c r="C8" s="91" t="s">
        <v>17</v>
      </c>
      <c r="D8" s="92" t="s">
        <v>16</v>
      </c>
      <c r="E8" s="91" t="s">
        <v>17</v>
      </c>
      <c r="F8" s="93" t="s">
        <v>3</v>
      </c>
      <c r="G8" s="94" t="s">
        <v>16</v>
      </c>
      <c r="H8" s="78" t="s">
        <v>51</v>
      </c>
      <c r="I8" s="78"/>
      <c r="J8" s="78"/>
      <c r="K8" s="78"/>
      <c r="L8" s="18" t="s">
        <v>11</v>
      </c>
      <c r="M8" s="95"/>
      <c r="N8" s="19" t="s">
        <v>167</v>
      </c>
      <c r="O8" s="96" t="s">
        <v>166</v>
      </c>
      <c r="P8" s="97"/>
      <c r="Q8" s="98">
        <v>185398789</v>
      </c>
      <c r="R8" s="99"/>
      <c r="S8" s="100"/>
      <c r="T8" s="101">
        <f>T9+T13+T18+T21+T25+T27+T30+T33+T40+T11</f>
        <v>169965.97999999998</v>
      </c>
      <c r="U8" s="101">
        <f t="shared" ref="U8:Y8" si="0">U9+U13+U18+U21+U25+U27+U30+U33+U40+U11</f>
        <v>234.15</v>
      </c>
      <c r="V8" s="101">
        <f t="shared" si="0"/>
        <v>9473.35</v>
      </c>
      <c r="W8" s="101">
        <f t="shared" si="0"/>
        <v>11558.86</v>
      </c>
      <c r="X8" s="101">
        <f t="shared" si="0"/>
        <v>17475.464000000004</v>
      </c>
      <c r="Y8" s="101">
        <f t="shared" si="0"/>
        <v>213483.30000000002</v>
      </c>
      <c r="Z8" s="102">
        <f>Y8-T8</f>
        <v>43517.320000000036</v>
      </c>
    </row>
    <row r="9" spans="1:26" ht="13.5" customHeight="1" x14ac:dyDescent="0.2">
      <c r="A9" s="103" t="s">
        <v>47</v>
      </c>
      <c r="B9" s="104" t="s">
        <v>45</v>
      </c>
      <c r="C9" s="104" t="s">
        <v>17</v>
      </c>
      <c r="D9" s="105" t="s">
        <v>16</v>
      </c>
      <c r="E9" s="104" t="s">
        <v>17</v>
      </c>
      <c r="F9" s="106" t="s">
        <v>3</v>
      </c>
      <c r="G9" s="107" t="s">
        <v>16</v>
      </c>
      <c r="H9" s="20"/>
      <c r="I9" s="66" t="s">
        <v>161</v>
      </c>
      <c r="J9" s="66"/>
      <c r="K9" s="66"/>
      <c r="L9" s="21" t="s">
        <v>11</v>
      </c>
      <c r="M9" s="108"/>
      <c r="N9" s="22" t="s">
        <v>165</v>
      </c>
      <c r="O9" s="109" t="s">
        <v>164</v>
      </c>
      <c r="P9" s="110"/>
      <c r="Q9" s="111">
        <v>108869000</v>
      </c>
      <c r="R9" s="112"/>
      <c r="S9" s="113"/>
      <c r="T9" s="114">
        <f t="shared" ref="T9:X9" si="1">T10</f>
        <v>115890</v>
      </c>
      <c r="U9" s="114">
        <f t="shared" si="1"/>
        <v>0</v>
      </c>
      <c r="V9" s="114">
        <f t="shared" si="1"/>
        <v>1207</v>
      </c>
      <c r="W9" s="114">
        <f t="shared" si="1"/>
        <v>6680</v>
      </c>
      <c r="X9" s="114">
        <f t="shared" si="1"/>
        <v>14244</v>
      </c>
      <c r="Y9" s="114">
        <f>Y10</f>
        <v>138021</v>
      </c>
      <c r="Z9" s="115">
        <f t="shared" ref="Z9:Z52" si="2">Y9-T9</f>
        <v>22131</v>
      </c>
    </row>
    <row r="10" spans="1:26" ht="13.5" customHeight="1" x14ac:dyDescent="0.2">
      <c r="A10" s="116" t="s">
        <v>47</v>
      </c>
      <c r="B10" s="117" t="s">
        <v>45</v>
      </c>
      <c r="C10" s="117" t="s">
        <v>22</v>
      </c>
      <c r="D10" s="118" t="s">
        <v>16</v>
      </c>
      <c r="E10" s="117">
        <v>0</v>
      </c>
      <c r="F10" s="119" t="s">
        <v>3</v>
      </c>
      <c r="G10" s="120" t="s">
        <v>128</v>
      </c>
      <c r="H10" s="64"/>
      <c r="I10" s="20"/>
      <c r="J10" s="65" t="s">
        <v>160</v>
      </c>
      <c r="K10" s="65"/>
      <c r="L10" s="21" t="s">
        <v>11</v>
      </c>
      <c r="M10" s="108"/>
      <c r="N10" s="23" t="s">
        <v>163</v>
      </c>
      <c r="O10" s="109" t="s">
        <v>162</v>
      </c>
      <c r="P10" s="110"/>
      <c r="Q10" s="111">
        <v>108869000</v>
      </c>
      <c r="R10" s="121"/>
      <c r="S10" s="122"/>
      <c r="T10" s="123">
        <v>115890</v>
      </c>
      <c r="U10" s="123">
        <v>0</v>
      </c>
      <c r="V10" s="123">
        <v>1207</v>
      </c>
      <c r="W10" s="123">
        <v>6680</v>
      </c>
      <c r="X10" s="123">
        <v>14244</v>
      </c>
      <c r="Y10" s="123">
        <v>138021</v>
      </c>
      <c r="Z10" s="124">
        <f t="shared" si="2"/>
        <v>22131</v>
      </c>
    </row>
    <row r="11" spans="1:26" ht="36" x14ac:dyDescent="0.2">
      <c r="A11" s="103">
        <v>1</v>
      </c>
      <c r="B11" s="104">
        <v>3</v>
      </c>
      <c r="C11" s="104">
        <v>0</v>
      </c>
      <c r="D11" s="105">
        <v>0</v>
      </c>
      <c r="E11" s="104">
        <v>0</v>
      </c>
      <c r="F11" s="106">
        <v>0</v>
      </c>
      <c r="G11" s="107">
        <v>0</v>
      </c>
      <c r="H11" s="88"/>
      <c r="I11" s="88"/>
      <c r="J11" s="63"/>
      <c r="K11" s="63"/>
      <c r="L11" s="89"/>
      <c r="M11" s="125"/>
      <c r="N11" s="22" t="s">
        <v>273</v>
      </c>
      <c r="O11" s="126"/>
      <c r="P11" s="127"/>
      <c r="Q11" s="128"/>
      <c r="R11" s="129"/>
      <c r="S11" s="128"/>
      <c r="T11" s="114">
        <f>T12</f>
        <v>1531.3</v>
      </c>
      <c r="U11" s="114">
        <f t="shared" ref="U11:Y11" si="3">U12</f>
        <v>0</v>
      </c>
      <c r="V11" s="114">
        <f t="shared" si="3"/>
        <v>0</v>
      </c>
      <c r="W11" s="114">
        <f t="shared" si="3"/>
        <v>0</v>
      </c>
      <c r="X11" s="114">
        <f t="shared" si="3"/>
        <v>117.4</v>
      </c>
      <c r="Y11" s="114">
        <f t="shared" si="3"/>
        <v>1648.7</v>
      </c>
      <c r="Z11" s="124">
        <f t="shared" si="2"/>
        <v>117.40000000000009</v>
      </c>
    </row>
    <row r="12" spans="1:26" ht="24" x14ac:dyDescent="0.2">
      <c r="A12" s="116">
        <v>1</v>
      </c>
      <c r="B12" s="117">
        <v>3</v>
      </c>
      <c r="C12" s="117">
        <v>2</v>
      </c>
      <c r="D12" s="118">
        <v>0</v>
      </c>
      <c r="E12" s="117">
        <v>0</v>
      </c>
      <c r="F12" s="119">
        <v>0</v>
      </c>
      <c r="G12" s="120">
        <v>0</v>
      </c>
      <c r="H12" s="20"/>
      <c r="I12" s="20"/>
      <c r="J12" s="64"/>
      <c r="K12" s="64"/>
      <c r="L12" s="21"/>
      <c r="M12" s="108"/>
      <c r="N12" s="23" t="s">
        <v>274</v>
      </c>
      <c r="O12" s="109"/>
      <c r="P12" s="110"/>
      <c r="Q12" s="111"/>
      <c r="R12" s="130"/>
      <c r="S12" s="111"/>
      <c r="T12" s="123">
        <v>1531.3</v>
      </c>
      <c r="U12" s="123">
        <v>0</v>
      </c>
      <c r="V12" s="123">
        <v>0</v>
      </c>
      <c r="W12" s="123">
        <v>0</v>
      </c>
      <c r="X12" s="123">
        <v>117.4</v>
      </c>
      <c r="Y12" s="123">
        <v>1648.7</v>
      </c>
      <c r="Z12" s="124">
        <f t="shared" si="2"/>
        <v>117.40000000000009</v>
      </c>
    </row>
    <row r="13" spans="1:26" ht="12.75" customHeight="1" x14ac:dyDescent="0.2">
      <c r="A13" s="103" t="s">
        <v>47</v>
      </c>
      <c r="B13" s="104" t="s">
        <v>4</v>
      </c>
      <c r="C13" s="104" t="s">
        <v>17</v>
      </c>
      <c r="D13" s="105" t="s">
        <v>16</v>
      </c>
      <c r="E13" s="104" t="s">
        <v>17</v>
      </c>
      <c r="F13" s="106" t="s">
        <v>3</v>
      </c>
      <c r="G13" s="107" t="s">
        <v>16</v>
      </c>
      <c r="H13" s="20"/>
      <c r="I13" s="66" t="s">
        <v>145</v>
      </c>
      <c r="J13" s="66"/>
      <c r="K13" s="66"/>
      <c r="L13" s="21" t="s">
        <v>11</v>
      </c>
      <c r="M13" s="108"/>
      <c r="N13" s="22" t="s">
        <v>159</v>
      </c>
      <c r="O13" s="109" t="s">
        <v>158</v>
      </c>
      <c r="P13" s="110"/>
      <c r="Q13" s="111">
        <v>2693410</v>
      </c>
      <c r="R13" s="112"/>
      <c r="S13" s="113"/>
      <c r="T13" s="114">
        <f t="shared" ref="T13:X13" si="4">T14+T15+T16+T17</f>
        <v>4092</v>
      </c>
      <c r="U13" s="114">
        <f t="shared" si="4"/>
        <v>0</v>
      </c>
      <c r="V13" s="114">
        <f t="shared" si="4"/>
        <v>0</v>
      </c>
      <c r="W13" s="114">
        <f t="shared" si="4"/>
        <v>584</v>
      </c>
      <c r="X13" s="114">
        <f t="shared" si="4"/>
        <v>591.79999999999995</v>
      </c>
      <c r="Y13" s="114">
        <f>Y14+Y15+Y16+Y17</f>
        <v>5271.5</v>
      </c>
      <c r="Z13" s="131">
        <f t="shared" si="2"/>
        <v>1179.5</v>
      </c>
    </row>
    <row r="14" spans="1:26" ht="25.5" customHeight="1" x14ac:dyDescent="0.2">
      <c r="A14" s="116" t="s">
        <v>47</v>
      </c>
      <c r="B14" s="117" t="s">
        <v>4</v>
      </c>
      <c r="C14" s="117" t="s">
        <v>45</v>
      </c>
      <c r="D14" s="118" t="s">
        <v>16</v>
      </c>
      <c r="E14" s="117">
        <v>0</v>
      </c>
      <c r="F14" s="119" t="s">
        <v>3</v>
      </c>
      <c r="G14" s="120" t="s">
        <v>128</v>
      </c>
      <c r="H14" s="64"/>
      <c r="I14" s="20"/>
      <c r="J14" s="65" t="s">
        <v>155</v>
      </c>
      <c r="K14" s="65"/>
      <c r="L14" s="21" t="s">
        <v>11</v>
      </c>
      <c r="M14" s="108"/>
      <c r="N14" s="23" t="s">
        <v>157</v>
      </c>
      <c r="O14" s="109" t="s">
        <v>156</v>
      </c>
      <c r="P14" s="110"/>
      <c r="Q14" s="111">
        <v>1418910</v>
      </c>
      <c r="R14" s="121"/>
      <c r="S14" s="122"/>
      <c r="T14" s="123">
        <v>1236</v>
      </c>
      <c r="U14" s="123">
        <v>0</v>
      </c>
      <c r="V14" s="123">
        <v>0</v>
      </c>
      <c r="W14" s="123">
        <v>584</v>
      </c>
      <c r="X14" s="123">
        <v>410</v>
      </c>
      <c r="Y14" s="123">
        <v>2230</v>
      </c>
      <c r="Z14" s="124">
        <f t="shared" si="2"/>
        <v>994</v>
      </c>
    </row>
    <row r="15" spans="1:26" ht="25.5" customHeight="1" x14ac:dyDescent="0.2">
      <c r="A15" s="116" t="s">
        <v>47</v>
      </c>
      <c r="B15" s="117" t="s">
        <v>4</v>
      </c>
      <c r="C15" s="117" t="s">
        <v>22</v>
      </c>
      <c r="D15" s="118" t="s">
        <v>16</v>
      </c>
      <c r="E15" s="117">
        <v>0</v>
      </c>
      <c r="F15" s="119" t="s">
        <v>3</v>
      </c>
      <c r="G15" s="120" t="s">
        <v>128</v>
      </c>
      <c r="H15" s="64"/>
      <c r="I15" s="20"/>
      <c r="J15" s="65" t="s">
        <v>152</v>
      </c>
      <c r="K15" s="65"/>
      <c r="L15" s="21" t="s">
        <v>11</v>
      </c>
      <c r="M15" s="108"/>
      <c r="N15" s="23" t="s">
        <v>153</v>
      </c>
      <c r="O15" s="109" t="s">
        <v>154</v>
      </c>
      <c r="P15" s="110"/>
      <c r="Q15" s="111">
        <v>9500</v>
      </c>
      <c r="R15" s="121"/>
      <c r="S15" s="122"/>
      <c r="T15" s="123">
        <v>0</v>
      </c>
      <c r="U15" s="123">
        <v>0</v>
      </c>
      <c r="V15" s="123">
        <v>0</v>
      </c>
      <c r="W15" s="123">
        <v>0</v>
      </c>
      <c r="X15" s="123">
        <v>1.8</v>
      </c>
      <c r="Y15" s="123">
        <v>5.5</v>
      </c>
      <c r="Z15" s="124">
        <f t="shared" si="2"/>
        <v>5.5</v>
      </c>
    </row>
    <row r="16" spans="1:26" ht="13.5" customHeight="1" x14ac:dyDescent="0.2">
      <c r="A16" s="116" t="s">
        <v>47</v>
      </c>
      <c r="B16" s="117" t="s">
        <v>4</v>
      </c>
      <c r="C16" s="117" t="s">
        <v>135</v>
      </c>
      <c r="D16" s="118" t="s">
        <v>16</v>
      </c>
      <c r="E16" s="117">
        <v>0</v>
      </c>
      <c r="F16" s="119" t="s">
        <v>3</v>
      </c>
      <c r="G16" s="120" t="s">
        <v>128</v>
      </c>
      <c r="H16" s="64"/>
      <c r="I16" s="20"/>
      <c r="J16" s="65" t="s">
        <v>150</v>
      </c>
      <c r="K16" s="65"/>
      <c r="L16" s="21" t="s">
        <v>149</v>
      </c>
      <c r="M16" s="108"/>
      <c r="N16" s="23" t="s">
        <v>148</v>
      </c>
      <c r="O16" s="109" t="s">
        <v>151</v>
      </c>
      <c r="P16" s="110"/>
      <c r="Q16" s="111">
        <v>65000</v>
      </c>
      <c r="R16" s="121"/>
      <c r="S16" s="122"/>
      <c r="T16" s="123">
        <v>56</v>
      </c>
      <c r="U16" s="123">
        <v>0</v>
      </c>
      <c r="V16" s="123">
        <v>0</v>
      </c>
      <c r="W16" s="123">
        <v>0</v>
      </c>
      <c r="X16" s="123">
        <v>-20</v>
      </c>
      <c r="Y16" s="123">
        <v>36</v>
      </c>
      <c r="Z16" s="124">
        <f t="shared" si="2"/>
        <v>-20</v>
      </c>
    </row>
    <row r="17" spans="1:26" ht="23.25" customHeight="1" x14ac:dyDescent="0.2">
      <c r="A17" s="116" t="s">
        <v>47</v>
      </c>
      <c r="B17" s="117" t="s">
        <v>4</v>
      </c>
      <c r="C17" s="117" t="s">
        <v>142</v>
      </c>
      <c r="D17" s="118" t="s">
        <v>16</v>
      </c>
      <c r="E17" s="117">
        <v>0</v>
      </c>
      <c r="F17" s="119" t="s">
        <v>3</v>
      </c>
      <c r="G17" s="120" t="s">
        <v>128</v>
      </c>
      <c r="H17" s="64"/>
      <c r="I17" s="20"/>
      <c r="J17" s="65" t="s">
        <v>144</v>
      </c>
      <c r="K17" s="65"/>
      <c r="L17" s="21" t="s">
        <v>143</v>
      </c>
      <c r="M17" s="108"/>
      <c r="N17" s="23" t="s">
        <v>147</v>
      </c>
      <c r="O17" s="109" t="s">
        <v>146</v>
      </c>
      <c r="P17" s="110"/>
      <c r="Q17" s="111">
        <v>1200000</v>
      </c>
      <c r="R17" s="121"/>
      <c r="S17" s="122"/>
      <c r="T17" s="123">
        <v>2800</v>
      </c>
      <c r="U17" s="123">
        <v>0</v>
      </c>
      <c r="V17" s="123">
        <v>0</v>
      </c>
      <c r="W17" s="123">
        <v>0</v>
      </c>
      <c r="X17" s="123">
        <v>200</v>
      </c>
      <c r="Y17" s="123">
        <v>3000</v>
      </c>
      <c r="Z17" s="124">
        <f t="shared" si="2"/>
        <v>200</v>
      </c>
    </row>
    <row r="18" spans="1:26" ht="13.5" customHeight="1" x14ac:dyDescent="0.2">
      <c r="A18" s="103" t="s">
        <v>47</v>
      </c>
      <c r="B18" s="104" t="s">
        <v>129</v>
      </c>
      <c r="C18" s="104" t="s">
        <v>17</v>
      </c>
      <c r="D18" s="105" t="s">
        <v>16</v>
      </c>
      <c r="E18" s="104" t="s">
        <v>17</v>
      </c>
      <c r="F18" s="106" t="s">
        <v>3</v>
      </c>
      <c r="G18" s="107" t="s">
        <v>16</v>
      </c>
      <c r="H18" s="20"/>
      <c r="I18" s="66" t="s">
        <v>132</v>
      </c>
      <c r="J18" s="66"/>
      <c r="K18" s="66"/>
      <c r="L18" s="21" t="s">
        <v>11</v>
      </c>
      <c r="M18" s="108"/>
      <c r="N18" s="22" t="s">
        <v>141</v>
      </c>
      <c r="O18" s="109" t="s">
        <v>140</v>
      </c>
      <c r="P18" s="110"/>
      <c r="Q18" s="111">
        <v>2405000</v>
      </c>
      <c r="R18" s="112"/>
      <c r="S18" s="113"/>
      <c r="T18" s="114">
        <f t="shared" ref="T18:X18" si="5">T19+T20</f>
        <v>2310</v>
      </c>
      <c r="U18" s="114">
        <f t="shared" si="5"/>
        <v>0</v>
      </c>
      <c r="V18" s="114">
        <f t="shared" si="5"/>
        <v>0</v>
      </c>
      <c r="W18" s="114">
        <f t="shared" si="5"/>
        <v>835</v>
      </c>
      <c r="X18" s="114">
        <f t="shared" si="5"/>
        <v>1590</v>
      </c>
      <c r="Y18" s="114">
        <f>Y19+Y20</f>
        <v>5135</v>
      </c>
      <c r="Z18" s="131">
        <f t="shared" si="2"/>
        <v>2825</v>
      </c>
    </row>
    <row r="19" spans="1:26" ht="25.5" customHeight="1" x14ac:dyDescent="0.2">
      <c r="A19" s="116" t="s">
        <v>47</v>
      </c>
      <c r="B19" s="117" t="s">
        <v>129</v>
      </c>
      <c r="C19" s="117" t="s">
        <v>135</v>
      </c>
      <c r="D19" s="118" t="s">
        <v>16</v>
      </c>
      <c r="E19" s="117">
        <v>0</v>
      </c>
      <c r="F19" s="119" t="s">
        <v>3</v>
      </c>
      <c r="G19" s="120" t="s">
        <v>128</v>
      </c>
      <c r="H19" s="64"/>
      <c r="I19" s="20"/>
      <c r="J19" s="65" t="s">
        <v>137</v>
      </c>
      <c r="K19" s="65"/>
      <c r="L19" s="21" t="s">
        <v>136</v>
      </c>
      <c r="M19" s="108"/>
      <c r="N19" s="23" t="s">
        <v>139</v>
      </c>
      <c r="O19" s="109" t="s">
        <v>138</v>
      </c>
      <c r="P19" s="110"/>
      <c r="Q19" s="111">
        <v>2400000</v>
      </c>
      <c r="R19" s="121"/>
      <c r="S19" s="122"/>
      <c r="T19" s="123">
        <v>2310</v>
      </c>
      <c r="U19" s="123">
        <v>0</v>
      </c>
      <c r="V19" s="123">
        <v>0</v>
      </c>
      <c r="W19" s="123">
        <v>800</v>
      </c>
      <c r="X19" s="123">
        <v>1590</v>
      </c>
      <c r="Y19" s="123">
        <v>5100</v>
      </c>
      <c r="Z19" s="124">
        <f t="shared" si="2"/>
        <v>2790</v>
      </c>
    </row>
    <row r="20" spans="1:26" ht="32.25" customHeight="1" x14ac:dyDescent="0.2">
      <c r="A20" s="116" t="s">
        <v>47</v>
      </c>
      <c r="B20" s="117" t="s">
        <v>129</v>
      </c>
      <c r="C20" s="117" t="s">
        <v>70</v>
      </c>
      <c r="D20" s="118" t="s">
        <v>16</v>
      </c>
      <c r="E20" s="117">
        <v>0</v>
      </c>
      <c r="F20" s="119" t="s">
        <v>3</v>
      </c>
      <c r="G20" s="120" t="s">
        <v>128</v>
      </c>
      <c r="H20" s="64"/>
      <c r="I20" s="20"/>
      <c r="J20" s="65" t="s">
        <v>131</v>
      </c>
      <c r="K20" s="65"/>
      <c r="L20" s="21" t="s">
        <v>130</v>
      </c>
      <c r="M20" s="108"/>
      <c r="N20" s="23" t="s">
        <v>134</v>
      </c>
      <c r="O20" s="109" t="s">
        <v>133</v>
      </c>
      <c r="P20" s="110"/>
      <c r="Q20" s="111">
        <v>5000</v>
      </c>
      <c r="R20" s="121"/>
      <c r="S20" s="122"/>
      <c r="T20" s="123">
        <v>0</v>
      </c>
      <c r="U20" s="123">
        <v>0</v>
      </c>
      <c r="V20" s="123">
        <v>0</v>
      </c>
      <c r="W20" s="123">
        <v>35</v>
      </c>
      <c r="X20" s="123">
        <v>0</v>
      </c>
      <c r="Y20" s="123">
        <v>35</v>
      </c>
      <c r="Z20" s="124">
        <f t="shared" si="2"/>
        <v>35</v>
      </c>
    </row>
    <row r="21" spans="1:26" ht="38.25" customHeight="1" x14ac:dyDescent="0.2">
      <c r="A21" s="103" t="s">
        <v>47</v>
      </c>
      <c r="B21" s="104" t="s">
        <v>56</v>
      </c>
      <c r="C21" s="104" t="s">
        <v>17</v>
      </c>
      <c r="D21" s="105" t="s">
        <v>16</v>
      </c>
      <c r="E21" s="104" t="s">
        <v>17</v>
      </c>
      <c r="F21" s="106" t="s">
        <v>3</v>
      </c>
      <c r="G21" s="107" t="s">
        <v>16</v>
      </c>
      <c r="H21" s="20"/>
      <c r="I21" s="66" t="s">
        <v>116</v>
      </c>
      <c r="J21" s="66"/>
      <c r="K21" s="66"/>
      <c r="L21" s="21" t="s">
        <v>11</v>
      </c>
      <c r="M21" s="108"/>
      <c r="N21" s="22" t="s">
        <v>127</v>
      </c>
      <c r="O21" s="109" t="s">
        <v>126</v>
      </c>
      <c r="P21" s="110"/>
      <c r="Q21" s="111">
        <v>18819500</v>
      </c>
      <c r="R21" s="112"/>
      <c r="S21" s="113"/>
      <c r="T21" s="114">
        <f t="shared" ref="T21:Y21" si="6">SUM(T22:T24)</f>
        <v>17571</v>
      </c>
      <c r="U21" s="114">
        <f t="shared" si="6"/>
        <v>0</v>
      </c>
      <c r="V21" s="114">
        <f t="shared" si="6"/>
        <v>1046</v>
      </c>
      <c r="W21" s="114">
        <f t="shared" si="6"/>
        <v>3284.2</v>
      </c>
      <c r="X21" s="114">
        <f t="shared" si="6"/>
        <v>1412.4999999999998</v>
      </c>
      <c r="Y21" s="114">
        <f t="shared" si="6"/>
        <v>24501.5</v>
      </c>
      <c r="Z21" s="131">
        <f t="shared" si="2"/>
        <v>6930.5</v>
      </c>
    </row>
    <row r="22" spans="1:26" ht="71.25" customHeight="1" x14ac:dyDescent="0.2">
      <c r="A22" s="116" t="s">
        <v>47</v>
      </c>
      <c r="B22" s="117" t="s">
        <v>56</v>
      </c>
      <c r="C22" s="117" t="s">
        <v>4</v>
      </c>
      <c r="D22" s="118" t="s">
        <v>16</v>
      </c>
      <c r="E22" s="117" t="s">
        <v>17</v>
      </c>
      <c r="F22" s="119" t="s">
        <v>3</v>
      </c>
      <c r="G22" s="120" t="s">
        <v>29</v>
      </c>
      <c r="H22" s="64"/>
      <c r="I22" s="20"/>
      <c r="J22" s="65" t="s">
        <v>123</v>
      </c>
      <c r="K22" s="65"/>
      <c r="L22" s="21" t="s">
        <v>11</v>
      </c>
      <c r="M22" s="108"/>
      <c r="N22" s="23" t="s">
        <v>125</v>
      </c>
      <c r="O22" s="109" t="s">
        <v>124</v>
      </c>
      <c r="P22" s="110"/>
      <c r="Q22" s="111">
        <v>16568000</v>
      </c>
      <c r="R22" s="121"/>
      <c r="S22" s="122"/>
      <c r="T22" s="123">
        <v>15371</v>
      </c>
      <c r="U22" s="123">
        <v>0</v>
      </c>
      <c r="V22" s="123">
        <v>1046</v>
      </c>
      <c r="W22" s="123">
        <v>2345.1999999999998</v>
      </c>
      <c r="X22" s="123">
        <v>2165.1999999999998</v>
      </c>
      <c r="Y22" s="123">
        <v>22115.200000000001</v>
      </c>
      <c r="Z22" s="124">
        <f t="shared" si="2"/>
        <v>6744.2000000000007</v>
      </c>
    </row>
    <row r="23" spans="1:26" ht="24.75" hidden="1" customHeight="1" x14ac:dyDescent="0.2">
      <c r="A23" s="116" t="s">
        <v>47</v>
      </c>
      <c r="B23" s="117" t="s">
        <v>56</v>
      </c>
      <c r="C23" s="117" t="s">
        <v>70</v>
      </c>
      <c r="D23" s="118" t="s">
        <v>16</v>
      </c>
      <c r="E23" s="117" t="s">
        <v>17</v>
      </c>
      <c r="F23" s="119" t="s">
        <v>3</v>
      </c>
      <c r="G23" s="120" t="s">
        <v>29</v>
      </c>
      <c r="H23" s="64"/>
      <c r="I23" s="20"/>
      <c r="J23" s="65" t="s">
        <v>120</v>
      </c>
      <c r="K23" s="65"/>
      <c r="L23" s="21" t="s">
        <v>119</v>
      </c>
      <c r="M23" s="108"/>
      <c r="N23" s="23" t="s">
        <v>122</v>
      </c>
      <c r="O23" s="109" t="s">
        <v>121</v>
      </c>
      <c r="P23" s="110"/>
      <c r="Q23" s="111">
        <v>60000</v>
      </c>
      <c r="R23" s="121"/>
      <c r="S23" s="122"/>
      <c r="T23" s="123">
        <v>0</v>
      </c>
      <c r="U23" s="123">
        <v>0</v>
      </c>
      <c r="V23" s="123">
        <v>0</v>
      </c>
      <c r="W23" s="123">
        <v>0</v>
      </c>
      <c r="X23" s="123">
        <v>0</v>
      </c>
      <c r="Y23" s="123">
        <v>0</v>
      </c>
      <c r="Z23" s="124">
        <f t="shared" si="2"/>
        <v>0</v>
      </c>
    </row>
    <row r="24" spans="1:26" ht="63.75" customHeight="1" x14ac:dyDescent="0.2">
      <c r="A24" s="116" t="s">
        <v>47</v>
      </c>
      <c r="B24" s="117" t="s">
        <v>56</v>
      </c>
      <c r="C24" s="117" t="s">
        <v>113</v>
      </c>
      <c r="D24" s="118" t="s">
        <v>16</v>
      </c>
      <c r="E24" s="117" t="s">
        <v>17</v>
      </c>
      <c r="F24" s="119" t="s">
        <v>3</v>
      </c>
      <c r="G24" s="120" t="s">
        <v>29</v>
      </c>
      <c r="H24" s="64"/>
      <c r="I24" s="20"/>
      <c r="J24" s="65" t="s">
        <v>115</v>
      </c>
      <c r="K24" s="65"/>
      <c r="L24" s="21" t="s">
        <v>114</v>
      </c>
      <c r="M24" s="108"/>
      <c r="N24" s="23" t="s">
        <v>118</v>
      </c>
      <c r="O24" s="109" t="s">
        <v>117</v>
      </c>
      <c r="P24" s="110"/>
      <c r="Q24" s="111">
        <v>2191300</v>
      </c>
      <c r="R24" s="121"/>
      <c r="S24" s="122"/>
      <c r="T24" s="123">
        <v>2200</v>
      </c>
      <c r="U24" s="123">
        <v>0</v>
      </c>
      <c r="V24" s="123">
        <v>0</v>
      </c>
      <c r="W24" s="123">
        <v>939</v>
      </c>
      <c r="X24" s="123">
        <v>-752.7</v>
      </c>
      <c r="Y24" s="123">
        <v>2386.3000000000002</v>
      </c>
      <c r="Z24" s="124">
        <f t="shared" si="2"/>
        <v>186.30000000000018</v>
      </c>
    </row>
    <row r="25" spans="1:26" ht="13.5" customHeight="1" x14ac:dyDescent="0.2">
      <c r="A25" s="103" t="s">
        <v>47</v>
      </c>
      <c r="B25" s="104" t="s">
        <v>106</v>
      </c>
      <c r="C25" s="104" t="s">
        <v>17</v>
      </c>
      <c r="D25" s="105" t="s">
        <v>16</v>
      </c>
      <c r="E25" s="104" t="s">
        <v>17</v>
      </c>
      <c r="F25" s="106" t="s">
        <v>3</v>
      </c>
      <c r="G25" s="107" t="s">
        <v>16</v>
      </c>
      <c r="H25" s="20"/>
      <c r="I25" s="66" t="s">
        <v>108</v>
      </c>
      <c r="J25" s="66"/>
      <c r="K25" s="66"/>
      <c r="L25" s="21" t="s">
        <v>11</v>
      </c>
      <c r="M25" s="108"/>
      <c r="N25" s="22" t="s">
        <v>112</v>
      </c>
      <c r="O25" s="109" t="s">
        <v>111</v>
      </c>
      <c r="P25" s="110"/>
      <c r="Q25" s="111">
        <v>392000</v>
      </c>
      <c r="R25" s="112"/>
      <c r="S25" s="113"/>
      <c r="T25" s="114">
        <f t="shared" ref="T25:X25" si="7">T26</f>
        <v>642.5</v>
      </c>
      <c r="U25" s="114">
        <f t="shared" si="7"/>
        <v>0</v>
      </c>
      <c r="V25" s="114">
        <f t="shared" si="7"/>
        <v>0</v>
      </c>
      <c r="W25" s="114">
        <f t="shared" si="7"/>
        <v>0</v>
      </c>
      <c r="X25" s="114">
        <f t="shared" si="7"/>
        <v>-434.6</v>
      </c>
      <c r="Y25" s="114">
        <f>Y26</f>
        <v>207.9</v>
      </c>
      <c r="Z25" s="131">
        <f t="shared" si="2"/>
        <v>-434.6</v>
      </c>
    </row>
    <row r="26" spans="1:26" ht="13.5" customHeight="1" x14ac:dyDescent="0.2">
      <c r="A26" s="116" t="s">
        <v>47</v>
      </c>
      <c r="B26" s="117" t="s">
        <v>106</v>
      </c>
      <c r="C26" s="117" t="s">
        <v>45</v>
      </c>
      <c r="D26" s="118" t="s">
        <v>16</v>
      </c>
      <c r="E26" s="117">
        <v>0</v>
      </c>
      <c r="F26" s="119" t="s">
        <v>3</v>
      </c>
      <c r="G26" s="120" t="s">
        <v>29</v>
      </c>
      <c r="H26" s="64"/>
      <c r="I26" s="20"/>
      <c r="J26" s="65" t="s">
        <v>107</v>
      </c>
      <c r="K26" s="65"/>
      <c r="L26" s="21" t="s">
        <v>11</v>
      </c>
      <c r="M26" s="108"/>
      <c r="N26" s="23" t="s">
        <v>110</v>
      </c>
      <c r="O26" s="109" t="s">
        <v>109</v>
      </c>
      <c r="P26" s="110"/>
      <c r="Q26" s="111">
        <v>392000</v>
      </c>
      <c r="R26" s="121"/>
      <c r="S26" s="122"/>
      <c r="T26" s="123">
        <v>642.5</v>
      </c>
      <c r="U26" s="123">
        <v>0</v>
      </c>
      <c r="V26" s="123">
        <v>0</v>
      </c>
      <c r="W26" s="123">
        <v>0</v>
      </c>
      <c r="X26" s="123">
        <v>-434.6</v>
      </c>
      <c r="Y26" s="123">
        <v>207.9</v>
      </c>
      <c r="Z26" s="124">
        <f t="shared" si="2"/>
        <v>-434.6</v>
      </c>
    </row>
    <row r="27" spans="1:26" ht="27.75" customHeight="1" x14ac:dyDescent="0.2">
      <c r="A27" s="103" t="s">
        <v>47</v>
      </c>
      <c r="B27" s="104" t="s">
        <v>87</v>
      </c>
      <c r="C27" s="104" t="s">
        <v>17</v>
      </c>
      <c r="D27" s="105" t="s">
        <v>16</v>
      </c>
      <c r="E27" s="104" t="s">
        <v>17</v>
      </c>
      <c r="F27" s="106" t="s">
        <v>3</v>
      </c>
      <c r="G27" s="107" t="s">
        <v>16</v>
      </c>
      <c r="H27" s="20"/>
      <c r="I27" s="66" t="s">
        <v>97</v>
      </c>
      <c r="J27" s="66"/>
      <c r="K27" s="66"/>
      <c r="L27" s="21" t="s">
        <v>11</v>
      </c>
      <c r="M27" s="108"/>
      <c r="N27" s="22" t="s">
        <v>105</v>
      </c>
      <c r="O27" s="109" t="s">
        <v>104</v>
      </c>
      <c r="P27" s="110"/>
      <c r="Q27" s="111">
        <v>13512329</v>
      </c>
      <c r="R27" s="112"/>
      <c r="S27" s="113"/>
      <c r="T27" s="114">
        <f t="shared" ref="T27:X27" si="8">T28+T29</f>
        <v>14272.97</v>
      </c>
      <c r="U27" s="114">
        <f t="shared" si="8"/>
        <v>26.15</v>
      </c>
      <c r="V27" s="114">
        <f t="shared" si="8"/>
        <v>6.35</v>
      </c>
      <c r="W27" s="114">
        <f t="shared" si="8"/>
        <v>12</v>
      </c>
      <c r="X27" s="114">
        <f t="shared" si="8"/>
        <v>-1308.2660000000001</v>
      </c>
      <c r="Y27" s="114">
        <f>Y28+Y29</f>
        <v>12693.2</v>
      </c>
      <c r="Z27" s="131">
        <f t="shared" si="2"/>
        <v>-1579.7699999999986</v>
      </c>
    </row>
    <row r="28" spans="1:26" ht="13.5" customHeight="1" x14ac:dyDescent="0.2">
      <c r="A28" s="116" t="s">
        <v>47</v>
      </c>
      <c r="B28" s="117" t="s">
        <v>87</v>
      </c>
      <c r="C28" s="117" t="s">
        <v>45</v>
      </c>
      <c r="D28" s="118" t="s">
        <v>16</v>
      </c>
      <c r="E28" s="117" t="s">
        <v>17</v>
      </c>
      <c r="F28" s="119" t="s">
        <v>3</v>
      </c>
      <c r="G28" s="120" t="s">
        <v>95</v>
      </c>
      <c r="H28" s="64"/>
      <c r="I28" s="20"/>
      <c r="J28" s="65" t="s">
        <v>101</v>
      </c>
      <c r="K28" s="65"/>
      <c r="L28" s="21" t="s">
        <v>100</v>
      </c>
      <c r="M28" s="108"/>
      <c r="N28" s="23" t="s">
        <v>103</v>
      </c>
      <c r="O28" s="109" t="s">
        <v>102</v>
      </c>
      <c r="P28" s="110"/>
      <c r="Q28" s="111">
        <v>13375876</v>
      </c>
      <c r="R28" s="121"/>
      <c r="S28" s="122"/>
      <c r="T28" s="123">
        <v>14132.97</v>
      </c>
      <c r="U28" s="123">
        <v>26.15</v>
      </c>
      <c r="V28" s="123">
        <v>6.35</v>
      </c>
      <c r="W28" s="123">
        <v>2</v>
      </c>
      <c r="X28" s="123">
        <v>-1308.2660000000001</v>
      </c>
      <c r="Y28" s="123">
        <v>12529.2</v>
      </c>
      <c r="Z28" s="124">
        <f t="shared" si="2"/>
        <v>-1603.7699999999986</v>
      </c>
    </row>
    <row r="29" spans="1:26" ht="13.5" customHeight="1" x14ac:dyDescent="0.2">
      <c r="A29" s="116" t="s">
        <v>47</v>
      </c>
      <c r="B29" s="117" t="s">
        <v>87</v>
      </c>
      <c r="C29" s="117" t="s">
        <v>22</v>
      </c>
      <c r="D29" s="118" t="s">
        <v>16</v>
      </c>
      <c r="E29" s="117" t="s">
        <v>17</v>
      </c>
      <c r="F29" s="119" t="s">
        <v>3</v>
      </c>
      <c r="G29" s="120" t="s">
        <v>95</v>
      </c>
      <c r="H29" s="64"/>
      <c r="I29" s="20"/>
      <c r="J29" s="65" t="s">
        <v>96</v>
      </c>
      <c r="K29" s="65"/>
      <c r="L29" s="21" t="s">
        <v>11</v>
      </c>
      <c r="M29" s="108"/>
      <c r="N29" s="23" t="s">
        <v>99</v>
      </c>
      <c r="O29" s="109" t="s">
        <v>98</v>
      </c>
      <c r="P29" s="110"/>
      <c r="Q29" s="111">
        <v>136453</v>
      </c>
      <c r="R29" s="121"/>
      <c r="S29" s="122"/>
      <c r="T29" s="123">
        <v>140</v>
      </c>
      <c r="U29" s="123">
        <v>0</v>
      </c>
      <c r="V29" s="123">
        <v>0</v>
      </c>
      <c r="W29" s="123">
        <v>10</v>
      </c>
      <c r="X29" s="123">
        <v>0</v>
      </c>
      <c r="Y29" s="123">
        <v>164</v>
      </c>
      <c r="Z29" s="124">
        <f t="shared" si="2"/>
        <v>24</v>
      </c>
    </row>
    <row r="30" spans="1:26" ht="25.5" customHeight="1" x14ac:dyDescent="0.2">
      <c r="A30" s="103" t="s">
        <v>47</v>
      </c>
      <c r="B30" s="104" t="s">
        <v>84</v>
      </c>
      <c r="C30" s="104" t="s">
        <v>17</v>
      </c>
      <c r="D30" s="105" t="s">
        <v>16</v>
      </c>
      <c r="E30" s="104" t="s">
        <v>17</v>
      </c>
      <c r="F30" s="106" t="s">
        <v>3</v>
      </c>
      <c r="G30" s="107" t="s">
        <v>16</v>
      </c>
      <c r="H30" s="20"/>
      <c r="I30" s="66" t="s">
        <v>86</v>
      </c>
      <c r="J30" s="66"/>
      <c r="K30" s="66"/>
      <c r="L30" s="21" t="s">
        <v>11</v>
      </c>
      <c r="M30" s="108"/>
      <c r="N30" s="22" t="s">
        <v>94</v>
      </c>
      <c r="O30" s="109" t="s">
        <v>93</v>
      </c>
      <c r="P30" s="110"/>
      <c r="Q30" s="111">
        <v>34032000</v>
      </c>
      <c r="R30" s="112"/>
      <c r="S30" s="113"/>
      <c r="T30" s="114">
        <f t="shared" ref="T30:X30" si="9">T31+T32</f>
        <v>12190</v>
      </c>
      <c r="U30" s="114">
        <f t="shared" si="9"/>
        <v>0</v>
      </c>
      <c r="V30" s="114">
        <f t="shared" si="9"/>
        <v>6834</v>
      </c>
      <c r="W30" s="114">
        <f t="shared" si="9"/>
        <v>0</v>
      </c>
      <c r="X30" s="114">
        <f t="shared" si="9"/>
        <v>1849.2</v>
      </c>
      <c r="Y30" s="114">
        <f>Y31+Y32</f>
        <v>24373.200000000001</v>
      </c>
      <c r="Z30" s="131">
        <f t="shared" si="2"/>
        <v>12183.2</v>
      </c>
    </row>
    <row r="31" spans="1:26" ht="63.75" customHeight="1" x14ac:dyDescent="0.2">
      <c r="A31" s="116" t="s">
        <v>47</v>
      </c>
      <c r="B31" s="117" t="s">
        <v>84</v>
      </c>
      <c r="C31" s="117" t="s">
        <v>22</v>
      </c>
      <c r="D31" s="118" t="s">
        <v>16</v>
      </c>
      <c r="E31" s="117" t="s">
        <v>17</v>
      </c>
      <c r="F31" s="119" t="s">
        <v>3</v>
      </c>
      <c r="G31" s="120" t="s">
        <v>16</v>
      </c>
      <c r="H31" s="64"/>
      <c r="I31" s="20"/>
      <c r="J31" s="65" t="s">
        <v>90</v>
      </c>
      <c r="K31" s="65"/>
      <c r="L31" s="21" t="s">
        <v>11</v>
      </c>
      <c r="M31" s="108"/>
      <c r="N31" s="23" t="s">
        <v>92</v>
      </c>
      <c r="O31" s="109" t="s">
        <v>91</v>
      </c>
      <c r="P31" s="110"/>
      <c r="Q31" s="111">
        <v>3970000</v>
      </c>
      <c r="R31" s="121"/>
      <c r="S31" s="122"/>
      <c r="T31" s="123">
        <v>1336</v>
      </c>
      <c r="U31" s="123">
        <v>0</v>
      </c>
      <c r="V31" s="123">
        <v>6047.2</v>
      </c>
      <c r="W31" s="123">
        <v>0</v>
      </c>
      <c r="X31" s="123">
        <v>0</v>
      </c>
      <c r="Y31" s="123">
        <v>7383.2</v>
      </c>
      <c r="Z31" s="124">
        <f t="shared" si="2"/>
        <v>6047.2</v>
      </c>
    </row>
    <row r="32" spans="1:26" ht="24.75" customHeight="1" x14ac:dyDescent="0.2">
      <c r="A32" s="116" t="s">
        <v>47</v>
      </c>
      <c r="B32" s="117" t="s">
        <v>84</v>
      </c>
      <c r="C32" s="117" t="s">
        <v>83</v>
      </c>
      <c r="D32" s="118" t="s">
        <v>16</v>
      </c>
      <c r="E32" s="117" t="s">
        <v>17</v>
      </c>
      <c r="F32" s="119" t="s">
        <v>3</v>
      </c>
      <c r="G32" s="120" t="s">
        <v>82</v>
      </c>
      <c r="H32" s="64"/>
      <c r="I32" s="20"/>
      <c r="J32" s="65" t="s">
        <v>85</v>
      </c>
      <c r="K32" s="65"/>
      <c r="L32" s="21" t="s">
        <v>11</v>
      </c>
      <c r="M32" s="108"/>
      <c r="N32" s="23" t="s">
        <v>89</v>
      </c>
      <c r="O32" s="109" t="s">
        <v>88</v>
      </c>
      <c r="P32" s="110"/>
      <c r="Q32" s="111">
        <v>30062000</v>
      </c>
      <c r="R32" s="121"/>
      <c r="S32" s="122"/>
      <c r="T32" s="123">
        <v>10854</v>
      </c>
      <c r="U32" s="123">
        <v>0</v>
      </c>
      <c r="V32" s="123">
        <v>786.8</v>
      </c>
      <c r="W32" s="123">
        <v>0</v>
      </c>
      <c r="X32" s="123">
        <v>1849.2</v>
      </c>
      <c r="Y32" s="123">
        <v>16990</v>
      </c>
      <c r="Z32" s="124">
        <f t="shared" si="2"/>
        <v>6136</v>
      </c>
    </row>
    <row r="33" spans="1:26" ht="13.5" customHeight="1" x14ac:dyDescent="0.2">
      <c r="A33" s="103" t="s">
        <v>47</v>
      </c>
      <c r="B33" s="104" t="s">
        <v>57</v>
      </c>
      <c r="C33" s="104" t="s">
        <v>17</v>
      </c>
      <c r="D33" s="105" t="s">
        <v>16</v>
      </c>
      <c r="E33" s="104" t="s">
        <v>17</v>
      </c>
      <c r="F33" s="106" t="s">
        <v>3</v>
      </c>
      <c r="G33" s="107" t="s">
        <v>16</v>
      </c>
      <c r="H33" s="20"/>
      <c r="I33" s="66" t="s">
        <v>60</v>
      </c>
      <c r="J33" s="66"/>
      <c r="K33" s="66"/>
      <c r="L33" s="21" t="s">
        <v>11</v>
      </c>
      <c r="M33" s="108"/>
      <c r="N33" s="22" t="s">
        <v>81</v>
      </c>
      <c r="O33" s="109" t="s">
        <v>80</v>
      </c>
      <c r="P33" s="110"/>
      <c r="Q33" s="111">
        <v>4675550</v>
      </c>
      <c r="R33" s="112"/>
      <c r="S33" s="113"/>
      <c r="T33" s="114">
        <f t="shared" ref="T33:X33" si="10">SUM(T34:T39)</f>
        <v>1466.21</v>
      </c>
      <c r="U33" s="114">
        <f t="shared" si="10"/>
        <v>0</v>
      </c>
      <c r="V33" s="114">
        <f t="shared" si="10"/>
        <v>380</v>
      </c>
      <c r="W33" s="114">
        <f t="shared" si="10"/>
        <v>163.66</v>
      </c>
      <c r="X33" s="114">
        <f t="shared" si="10"/>
        <v>-378.57</v>
      </c>
      <c r="Y33" s="114">
        <f>SUM(Y34:Y39)</f>
        <v>1631.3</v>
      </c>
      <c r="Z33" s="131">
        <f t="shared" si="2"/>
        <v>165.08999999999992</v>
      </c>
    </row>
    <row r="34" spans="1:26" ht="24.75" customHeight="1" x14ac:dyDescent="0.2">
      <c r="A34" s="116" t="s">
        <v>47</v>
      </c>
      <c r="B34" s="117" t="s">
        <v>57</v>
      </c>
      <c r="C34" s="117" t="s">
        <v>45</v>
      </c>
      <c r="D34" s="118" t="s">
        <v>16</v>
      </c>
      <c r="E34" s="117">
        <v>0</v>
      </c>
      <c r="F34" s="119" t="s">
        <v>3</v>
      </c>
      <c r="G34" s="120" t="s">
        <v>55</v>
      </c>
      <c r="H34" s="64"/>
      <c r="I34" s="20"/>
      <c r="J34" s="65" t="s">
        <v>77</v>
      </c>
      <c r="K34" s="65"/>
      <c r="L34" s="21" t="s">
        <v>11</v>
      </c>
      <c r="M34" s="108"/>
      <c r="N34" s="23" t="s">
        <v>79</v>
      </c>
      <c r="O34" s="109" t="s">
        <v>78</v>
      </c>
      <c r="P34" s="110"/>
      <c r="Q34" s="111">
        <v>550550</v>
      </c>
      <c r="R34" s="121"/>
      <c r="S34" s="122"/>
      <c r="T34" s="123">
        <v>805.21</v>
      </c>
      <c r="U34" s="123">
        <v>0</v>
      </c>
      <c r="V34" s="123">
        <v>180</v>
      </c>
      <c r="W34" s="123">
        <v>25.16</v>
      </c>
      <c r="X34" s="123">
        <v>-353.07</v>
      </c>
      <c r="Y34" s="123">
        <v>671.8</v>
      </c>
      <c r="Z34" s="124">
        <f t="shared" si="2"/>
        <v>-133.41000000000008</v>
      </c>
    </row>
    <row r="35" spans="1:26" ht="27.75" customHeight="1" x14ac:dyDescent="0.2">
      <c r="A35" s="116" t="s">
        <v>47</v>
      </c>
      <c r="B35" s="117" t="s">
        <v>57</v>
      </c>
      <c r="C35" s="117" t="s">
        <v>22</v>
      </c>
      <c r="D35" s="118" t="s">
        <v>16</v>
      </c>
      <c r="E35" s="117">
        <v>0</v>
      </c>
      <c r="F35" s="119" t="s">
        <v>3</v>
      </c>
      <c r="G35" s="120" t="s">
        <v>55</v>
      </c>
      <c r="H35" s="64"/>
      <c r="I35" s="20"/>
      <c r="J35" s="65" t="s">
        <v>74</v>
      </c>
      <c r="K35" s="65"/>
      <c r="L35" s="21" t="s">
        <v>11</v>
      </c>
      <c r="M35" s="108"/>
      <c r="N35" s="23" t="s">
        <v>76</v>
      </c>
      <c r="O35" s="109" t="s">
        <v>75</v>
      </c>
      <c r="P35" s="110"/>
      <c r="Q35" s="111">
        <v>33000</v>
      </c>
      <c r="R35" s="121"/>
      <c r="S35" s="122"/>
      <c r="T35" s="123">
        <v>14</v>
      </c>
      <c r="U35" s="123">
        <v>0</v>
      </c>
      <c r="V35" s="123">
        <v>12</v>
      </c>
      <c r="W35" s="123">
        <v>11</v>
      </c>
      <c r="X35" s="123">
        <v>-4</v>
      </c>
      <c r="Y35" s="123">
        <v>33</v>
      </c>
      <c r="Z35" s="124">
        <f t="shared" si="2"/>
        <v>19</v>
      </c>
    </row>
    <row r="36" spans="1:26" ht="84.75" customHeight="1" x14ac:dyDescent="0.2">
      <c r="A36" s="116" t="s">
        <v>47</v>
      </c>
      <c r="B36" s="117" t="s">
        <v>57</v>
      </c>
      <c r="C36" s="117" t="s">
        <v>70</v>
      </c>
      <c r="D36" s="118" t="s">
        <v>16</v>
      </c>
      <c r="E36" s="117" t="s">
        <v>17</v>
      </c>
      <c r="F36" s="119" t="s">
        <v>3</v>
      </c>
      <c r="G36" s="120" t="s">
        <v>55</v>
      </c>
      <c r="H36" s="64"/>
      <c r="I36" s="20"/>
      <c r="J36" s="65" t="s">
        <v>71</v>
      </c>
      <c r="K36" s="65"/>
      <c r="L36" s="21" t="s">
        <v>11</v>
      </c>
      <c r="M36" s="108"/>
      <c r="N36" s="23" t="s">
        <v>73</v>
      </c>
      <c r="O36" s="109" t="s">
        <v>72</v>
      </c>
      <c r="P36" s="110"/>
      <c r="Q36" s="111">
        <v>461000</v>
      </c>
      <c r="R36" s="121"/>
      <c r="S36" s="122"/>
      <c r="T36" s="123">
        <v>219</v>
      </c>
      <c r="U36" s="123">
        <v>0</v>
      </c>
      <c r="V36" s="123">
        <v>0</v>
      </c>
      <c r="W36" s="123">
        <v>3.5</v>
      </c>
      <c r="X36" s="123">
        <v>-80</v>
      </c>
      <c r="Y36" s="123">
        <v>142.5</v>
      </c>
      <c r="Z36" s="124">
        <f t="shared" si="2"/>
        <v>-76.5</v>
      </c>
    </row>
    <row r="37" spans="1:26" ht="16.5" customHeight="1" x14ac:dyDescent="0.2">
      <c r="A37" s="116" t="s">
        <v>47</v>
      </c>
      <c r="B37" s="117" t="s">
        <v>57</v>
      </c>
      <c r="C37" s="117" t="s">
        <v>38</v>
      </c>
      <c r="D37" s="118" t="s">
        <v>16</v>
      </c>
      <c r="E37" s="117" t="s">
        <v>17</v>
      </c>
      <c r="F37" s="119" t="s">
        <v>3</v>
      </c>
      <c r="G37" s="120" t="s">
        <v>55</v>
      </c>
      <c r="H37" s="64"/>
      <c r="I37" s="20"/>
      <c r="J37" s="65" t="s">
        <v>67</v>
      </c>
      <c r="K37" s="65"/>
      <c r="L37" s="21" t="s">
        <v>66</v>
      </c>
      <c r="M37" s="108"/>
      <c r="N37" s="23" t="s">
        <v>69</v>
      </c>
      <c r="O37" s="109" t="s">
        <v>68</v>
      </c>
      <c r="P37" s="110"/>
      <c r="Q37" s="111">
        <v>65000</v>
      </c>
      <c r="R37" s="121"/>
      <c r="S37" s="122"/>
      <c r="T37" s="123">
        <v>48</v>
      </c>
      <c r="U37" s="123">
        <v>0</v>
      </c>
      <c r="V37" s="123">
        <v>8</v>
      </c>
      <c r="W37" s="123">
        <v>24</v>
      </c>
      <c r="X37" s="123">
        <v>48</v>
      </c>
      <c r="Y37" s="123">
        <v>128</v>
      </c>
      <c r="Z37" s="124">
        <f t="shared" si="2"/>
        <v>80</v>
      </c>
    </row>
    <row r="38" spans="1:26" ht="24" customHeight="1" x14ac:dyDescent="0.2">
      <c r="A38" s="116" t="s">
        <v>47</v>
      </c>
      <c r="B38" s="117" t="s">
        <v>57</v>
      </c>
      <c r="C38" s="117" t="s">
        <v>38</v>
      </c>
      <c r="D38" s="118" t="s">
        <v>16</v>
      </c>
      <c r="E38" s="117">
        <v>0</v>
      </c>
      <c r="F38" s="119" t="s">
        <v>3</v>
      </c>
      <c r="G38" s="120" t="s">
        <v>55</v>
      </c>
      <c r="H38" s="64"/>
      <c r="I38" s="20"/>
      <c r="J38" s="65" t="s">
        <v>63</v>
      </c>
      <c r="K38" s="65"/>
      <c r="L38" s="21" t="s">
        <v>11</v>
      </c>
      <c r="M38" s="108"/>
      <c r="N38" s="23" t="s">
        <v>65</v>
      </c>
      <c r="O38" s="109" t="s">
        <v>64</v>
      </c>
      <c r="P38" s="110"/>
      <c r="Q38" s="111">
        <v>66000</v>
      </c>
      <c r="R38" s="121"/>
      <c r="S38" s="122"/>
      <c r="T38" s="123">
        <v>40</v>
      </c>
      <c r="U38" s="123">
        <v>0</v>
      </c>
      <c r="V38" s="123">
        <v>70</v>
      </c>
      <c r="W38" s="123">
        <v>30</v>
      </c>
      <c r="X38" s="123">
        <v>0.5</v>
      </c>
      <c r="Y38" s="123">
        <v>126</v>
      </c>
      <c r="Z38" s="124">
        <f t="shared" si="2"/>
        <v>86</v>
      </c>
    </row>
    <row r="39" spans="1:26" ht="13.5" customHeight="1" x14ac:dyDescent="0.2">
      <c r="A39" s="116" t="s">
        <v>47</v>
      </c>
      <c r="B39" s="117" t="s">
        <v>57</v>
      </c>
      <c r="C39" s="117" t="s">
        <v>56</v>
      </c>
      <c r="D39" s="118" t="s">
        <v>16</v>
      </c>
      <c r="E39" s="117">
        <v>0</v>
      </c>
      <c r="F39" s="119" t="s">
        <v>3</v>
      </c>
      <c r="G39" s="120" t="s">
        <v>55</v>
      </c>
      <c r="H39" s="64"/>
      <c r="I39" s="20"/>
      <c r="J39" s="65" t="s">
        <v>59</v>
      </c>
      <c r="K39" s="65"/>
      <c r="L39" s="21" t="s">
        <v>58</v>
      </c>
      <c r="M39" s="108"/>
      <c r="N39" s="23" t="s">
        <v>62</v>
      </c>
      <c r="O39" s="109" t="s">
        <v>61</v>
      </c>
      <c r="P39" s="110"/>
      <c r="Q39" s="111">
        <v>3500000</v>
      </c>
      <c r="R39" s="121"/>
      <c r="S39" s="122"/>
      <c r="T39" s="123">
        <v>340</v>
      </c>
      <c r="U39" s="123">
        <v>0</v>
      </c>
      <c r="V39" s="123">
        <v>110</v>
      </c>
      <c r="W39" s="123">
        <v>70</v>
      </c>
      <c r="X39" s="123">
        <v>10</v>
      </c>
      <c r="Y39" s="123">
        <v>530</v>
      </c>
      <c r="Z39" s="124">
        <f t="shared" si="2"/>
        <v>190</v>
      </c>
    </row>
    <row r="40" spans="1:26" ht="13.5" customHeight="1" x14ac:dyDescent="0.2">
      <c r="A40" s="103" t="s">
        <v>47</v>
      </c>
      <c r="B40" s="104" t="s">
        <v>46</v>
      </c>
      <c r="C40" s="104" t="s">
        <v>17</v>
      </c>
      <c r="D40" s="105" t="s">
        <v>16</v>
      </c>
      <c r="E40" s="104" t="s">
        <v>17</v>
      </c>
      <c r="F40" s="106" t="s">
        <v>3</v>
      </c>
      <c r="G40" s="107" t="s">
        <v>16</v>
      </c>
      <c r="H40" s="20"/>
      <c r="I40" s="66" t="s">
        <v>50</v>
      </c>
      <c r="J40" s="66"/>
      <c r="K40" s="66"/>
      <c r="L40" s="21" t="s">
        <v>48</v>
      </c>
      <c r="M40" s="108"/>
      <c r="N40" s="22" t="s">
        <v>54</v>
      </c>
      <c r="O40" s="109" t="s">
        <v>53</v>
      </c>
      <c r="P40" s="110"/>
      <c r="Q40" s="111">
        <v>0</v>
      </c>
      <c r="R40" s="112"/>
      <c r="S40" s="113"/>
      <c r="T40" s="114">
        <f>T41+T42</f>
        <v>0</v>
      </c>
      <c r="U40" s="114">
        <f t="shared" ref="U40:Y40" si="11">U41+U42</f>
        <v>208</v>
      </c>
      <c r="V40" s="114">
        <f t="shared" si="11"/>
        <v>0</v>
      </c>
      <c r="W40" s="114">
        <f t="shared" si="11"/>
        <v>0</v>
      </c>
      <c r="X40" s="114">
        <f t="shared" si="11"/>
        <v>-208</v>
      </c>
      <c r="Y40" s="114">
        <f t="shared" si="11"/>
        <v>0</v>
      </c>
      <c r="Z40" s="131">
        <f t="shared" si="2"/>
        <v>0</v>
      </c>
    </row>
    <row r="41" spans="1:26" ht="13.5" customHeight="1" x14ac:dyDescent="0.2">
      <c r="A41" s="116" t="s">
        <v>47</v>
      </c>
      <c r="B41" s="117" t="s">
        <v>46</v>
      </c>
      <c r="C41" s="117" t="s">
        <v>45</v>
      </c>
      <c r="D41" s="118">
        <v>0</v>
      </c>
      <c r="E41" s="117">
        <v>0</v>
      </c>
      <c r="F41" s="119" t="s">
        <v>3</v>
      </c>
      <c r="G41" s="120" t="s">
        <v>16</v>
      </c>
      <c r="H41" s="64"/>
      <c r="I41" s="20"/>
      <c r="J41" s="65" t="s">
        <v>49</v>
      </c>
      <c r="K41" s="65"/>
      <c r="L41" s="21" t="s">
        <v>48</v>
      </c>
      <c r="M41" s="108"/>
      <c r="N41" s="23" t="s">
        <v>174</v>
      </c>
      <c r="O41" s="109" t="s">
        <v>52</v>
      </c>
      <c r="P41" s="110"/>
      <c r="Q41" s="111">
        <v>0</v>
      </c>
      <c r="R41" s="121"/>
      <c r="S41" s="122"/>
      <c r="T41" s="123">
        <v>0</v>
      </c>
      <c r="U41" s="123">
        <v>0</v>
      </c>
      <c r="V41" s="123">
        <v>0</v>
      </c>
      <c r="W41" s="123">
        <v>0</v>
      </c>
      <c r="X41" s="123">
        <v>0</v>
      </c>
      <c r="Y41" s="123">
        <v>0</v>
      </c>
      <c r="Z41" s="124">
        <f t="shared" si="2"/>
        <v>0</v>
      </c>
    </row>
    <row r="42" spans="1:26" ht="13.5" customHeight="1" x14ac:dyDescent="0.2">
      <c r="A42" s="116">
        <v>1</v>
      </c>
      <c r="B42" s="117">
        <v>17</v>
      </c>
      <c r="C42" s="117">
        <v>5</v>
      </c>
      <c r="D42" s="118">
        <v>0</v>
      </c>
      <c r="E42" s="117">
        <v>0</v>
      </c>
      <c r="F42" s="119">
        <v>0</v>
      </c>
      <c r="G42" s="120">
        <v>0</v>
      </c>
      <c r="H42" s="64"/>
      <c r="I42" s="20"/>
      <c r="J42" s="64"/>
      <c r="K42" s="64"/>
      <c r="L42" s="21"/>
      <c r="M42" s="108"/>
      <c r="N42" s="23" t="s">
        <v>276</v>
      </c>
      <c r="O42" s="109"/>
      <c r="P42" s="110"/>
      <c r="Q42" s="111"/>
      <c r="R42" s="130"/>
      <c r="S42" s="111"/>
      <c r="T42" s="123">
        <v>0</v>
      </c>
      <c r="U42" s="123">
        <v>208</v>
      </c>
      <c r="V42" s="123">
        <v>0</v>
      </c>
      <c r="W42" s="123">
        <v>0</v>
      </c>
      <c r="X42" s="123">
        <v>-208</v>
      </c>
      <c r="Y42" s="123">
        <v>0</v>
      </c>
      <c r="Z42" s="124">
        <f t="shared" si="2"/>
        <v>0</v>
      </c>
    </row>
    <row r="43" spans="1:26" ht="13.5" customHeight="1" x14ac:dyDescent="0.2">
      <c r="A43" s="103" t="s">
        <v>8</v>
      </c>
      <c r="B43" s="104" t="s">
        <v>17</v>
      </c>
      <c r="C43" s="104" t="s">
        <v>17</v>
      </c>
      <c r="D43" s="105" t="s">
        <v>16</v>
      </c>
      <c r="E43" s="104" t="s">
        <v>17</v>
      </c>
      <c r="F43" s="106" t="s">
        <v>3</v>
      </c>
      <c r="G43" s="107" t="s">
        <v>16</v>
      </c>
      <c r="H43" s="66" t="s">
        <v>15</v>
      </c>
      <c r="I43" s="66"/>
      <c r="J43" s="66"/>
      <c r="K43" s="66"/>
      <c r="L43" s="21" t="s">
        <v>11</v>
      </c>
      <c r="M43" s="108"/>
      <c r="N43" s="22" t="s">
        <v>44</v>
      </c>
      <c r="O43" s="109" t="s">
        <v>43</v>
      </c>
      <c r="P43" s="110"/>
      <c r="Q43" s="111">
        <v>520153839.97000003</v>
      </c>
      <c r="R43" s="112"/>
      <c r="S43" s="113"/>
      <c r="T43" s="114">
        <f t="shared" ref="T43:X43" si="12">T44+T49</f>
        <v>304539.10200000001</v>
      </c>
      <c r="U43" s="114">
        <f t="shared" si="12"/>
        <v>68639.665639999992</v>
      </c>
      <c r="V43" s="114">
        <f t="shared" si="12"/>
        <v>23115.700290000001</v>
      </c>
      <c r="W43" s="114">
        <f t="shared" si="12"/>
        <v>27543.941999999999</v>
      </c>
      <c r="X43" s="114">
        <f t="shared" si="12"/>
        <v>4953.0978800000003</v>
      </c>
      <c r="Y43" s="114">
        <f>Y44+Y49</f>
        <v>450504.01648000005</v>
      </c>
      <c r="Z43" s="131">
        <f t="shared" si="2"/>
        <v>145964.91448000004</v>
      </c>
    </row>
    <row r="44" spans="1:26" ht="24.75" customHeight="1" x14ac:dyDescent="0.2">
      <c r="A44" s="103" t="s">
        <v>8</v>
      </c>
      <c r="B44" s="104" t="s">
        <v>22</v>
      </c>
      <c r="C44" s="104" t="s">
        <v>17</v>
      </c>
      <c r="D44" s="105" t="s">
        <v>16</v>
      </c>
      <c r="E44" s="104" t="s">
        <v>17</v>
      </c>
      <c r="F44" s="106" t="s">
        <v>3</v>
      </c>
      <c r="G44" s="107" t="s">
        <v>16</v>
      </c>
      <c r="H44" s="20"/>
      <c r="I44" s="66" t="s">
        <v>24</v>
      </c>
      <c r="J44" s="66"/>
      <c r="K44" s="66"/>
      <c r="L44" s="21" t="s">
        <v>11</v>
      </c>
      <c r="M44" s="108"/>
      <c r="N44" s="22" t="s">
        <v>42</v>
      </c>
      <c r="O44" s="109" t="s">
        <v>41</v>
      </c>
      <c r="P44" s="110"/>
      <c r="Q44" s="111">
        <v>520156156.11000001</v>
      </c>
      <c r="R44" s="112"/>
      <c r="S44" s="113"/>
      <c r="T44" s="114">
        <f t="shared" ref="T44:X44" si="13">SUM(T45:T48)</f>
        <v>304539.10200000001</v>
      </c>
      <c r="U44" s="114">
        <f t="shared" si="13"/>
        <v>68639.665659999999</v>
      </c>
      <c r="V44" s="114">
        <f t="shared" si="13"/>
        <v>23115.700290000001</v>
      </c>
      <c r="W44" s="114">
        <f t="shared" si="13"/>
        <v>27543.941999999999</v>
      </c>
      <c r="X44" s="114">
        <f t="shared" si="13"/>
        <v>4953.0978800000003</v>
      </c>
      <c r="Y44" s="114">
        <f>SUM(Y45:Y48)</f>
        <v>450504.01650000003</v>
      </c>
      <c r="Z44" s="131">
        <f t="shared" si="2"/>
        <v>145964.91450000001</v>
      </c>
    </row>
    <row r="45" spans="1:26" ht="21.75" customHeight="1" x14ac:dyDescent="0.2">
      <c r="A45" s="116" t="s">
        <v>8</v>
      </c>
      <c r="B45" s="117" t="s">
        <v>22</v>
      </c>
      <c r="C45" s="117" t="s">
        <v>38</v>
      </c>
      <c r="D45" s="118" t="s">
        <v>16</v>
      </c>
      <c r="E45" s="117" t="s">
        <v>17</v>
      </c>
      <c r="F45" s="119" t="s">
        <v>3</v>
      </c>
      <c r="G45" s="120" t="s">
        <v>2</v>
      </c>
      <c r="H45" s="64"/>
      <c r="I45" s="20"/>
      <c r="J45" s="65" t="s">
        <v>37</v>
      </c>
      <c r="K45" s="65"/>
      <c r="L45" s="21" t="s">
        <v>11</v>
      </c>
      <c r="M45" s="108"/>
      <c r="N45" s="23" t="s">
        <v>40</v>
      </c>
      <c r="O45" s="109" t="s">
        <v>39</v>
      </c>
      <c r="P45" s="110"/>
      <c r="Q45" s="111">
        <v>36502400</v>
      </c>
      <c r="R45" s="121"/>
      <c r="S45" s="122"/>
      <c r="T45" s="123">
        <v>34324</v>
      </c>
      <c r="U45" s="123">
        <v>0</v>
      </c>
      <c r="V45" s="123">
        <v>0</v>
      </c>
      <c r="W45" s="123">
        <v>0</v>
      </c>
      <c r="X45" s="123">
        <v>0</v>
      </c>
      <c r="Y45" s="123">
        <v>34324</v>
      </c>
      <c r="Z45" s="124">
        <f t="shared" si="2"/>
        <v>0</v>
      </c>
    </row>
    <row r="46" spans="1:26" ht="27" customHeight="1" x14ac:dyDescent="0.2">
      <c r="A46" s="116" t="s">
        <v>8</v>
      </c>
      <c r="B46" s="117" t="s">
        <v>22</v>
      </c>
      <c r="C46" s="117" t="s">
        <v>34</v>
      </c>
      <c r="D46" s="118" t="s">
        <v>16</v>
      </c>
      <c r="E46" s="117" t="s">
        <v>17</v>
      </c>
      <c r="F46" s="119" t="s">
        <v>3</v>
      </c>
      <c r="G46" s="120" t="s">
        <v>2</v>
      </c>
      <c r="H46" s="64"/>
      <c r="I46" s="20"/>
      <c r="J46" s="65" t="s">
        <v>33</v>
      </c>
      <c r="K46" s="65"/>
      <c r="L46" s="21" t="s">
        <v>11</v>
      </c>
      <c r="M46" s="108"/>
      <c r="N46" s="23" t="s">
        <v>36</v>
      </c>
      <c r="O46" s="109" t="s">
        <v>35</v>
      </c>
      <c r="P46" s="110"/>
      <c r="Q46" s="111">
        <v>244936667.11000001</v>
      </c>
      <c r="R46" s="121"/>
      <c r="S46" s="122"/>
      <c r="T46" s="123">
        <v>65793.402000000002</v>
      </c>
      <c r="U46" s="123">
        <v>57977.465660000002</v>
      </c>
      <c r="V46" s="123">
        <v>22904.71067</v>
      </c>
      <c r="W46" s="123">
        <v>3472.9</v>
      </c>
      <c r="X46" s="123">
        <v>4389.5178800000003</v>
      </c>
      <c r="Y46" s="123">
        <v>152843.43288000001</v>
      </c>
      <c r="Z46" s="124">
        <f t="shared" si="2"/>
        <v>87050.030880000006</v>
      </c>
    </row>
    <row r="47" spans="1:26" ht="21.75" customHeight="1" x14ac:dyDescent="0.2">
      <c r="A47" s="116" t="s">
        <v>8</v>
      </c>
      <c r="B47" s="117" t="s">
        <v>22</v>
      </c>
      <c r="C47" s="117" t="s">
        <v>30</v>
      </c>
      <c r="D47" s="118" t="s">
        <v>16</v>
      </c>
      <c r="E47" s="117" t="s">
        <v>17</v>
      </c>
      <c r="F47" s="119" t="s">
        <v>3</v>
      </c>
      <c r="G47" s="120" t="s">
        <v>2</v>
      </c>
      <c r="H47" s="64"/>
      <c r="I47" s="20"/>
      <c r="J47" s="65" t="s">
        <v>28</v>
      </c>
      <c r="K47" s="65"/>
      <c r="L47" s="21" t="s">
        <v>11</v>
      </c>
      <c r="M47" s="108"/>
      <c r="N47" s="23" t="s">
        <v>32</v>
      </c>
      <c r="O47" s="109" t="s">
        <v>31</v>
      </c>
      <c r="P47" s="110"/>
      <c r="Q47" s="111">
        <v>208967600</v>
      </c>
      <c r="R47" s="121"/>
      <c r="S47" s="122"/>
      <c r="T47" s="123">
        <v>195771.7</v>
      </c>
      <c r="U47" s="123">
        <v>93.6</v>
      </c>
      <c r="V47" s="123">
        <v>0</v>
      </c>
      <c r="W47" s="123">
        <v>14486.1</v>
      </c>
      <c r="X47" s="123">
        <v>0</v>
      </c>
      <c r="Y47" s="123">
        <v>229908.4</v>
      </c>
      <c r="Z47" s="124">
        <f t="shared" si="2"/>
        <v>34136.699999999983</v>
      </c>
    </row>
    <row r="48" spans="1:26" ht="13.5" customHeight="1" x14ac:dyDescent="0.2">
      <c r="A48" s="116" t="s">
        <v>8</v>
      </c>
      <c r="B48" s="117" t="s">
        <v>22</v>
      </c>
      <c r="C48" s="117" t="s">
        <v>25</v>
      </c>
      <c r="D48" s="118" t="s">
        <v>16</v>
      </c>
      <c r="E48" s="117" t="s">
        <v>17</v>
      </c>
      <c r="F48" s="119" t="s">
        <v>3</v>
      </c>
      <c r="G48" s="120" t="s">
        <v>2</v>
      </c>
      <c r="H48" s="64"/>
      <c r="I48" s="20"/>
      <c r="J48" s="65" t="s">
        <v>23</v>
      </c>
      <c r="K48" s="65"/>
      <c r="L48" s="21" t="s">
        <v>11</v>
      </c>
      <c r="M48" s="108"/>
      <c r="N48" s="23" t="s">
        <v>27</v>
      </c>
      <c r="O48" s="109" t="s">
        <v>26</v>
      </c>
      <c r="P48" s="110"/>
      <c r="Q48" s="111">
        <v>29749489</v>
      </c>
      <c r="R48" s="121"/>
      <c r="S48" s="122"/>
      <c r="T48" s="123">
        <v>8650</v>
      </c>
      <c r="U48" s="123">
        <v>10568.6</v>
      </c>
      <c r="V48" s="123">
        <v>210.98962</v>
      </c>
      <c r="W48" s="123">
        <v>9584.9419999999991</v>
      </c>
      <c r="X48" s="123">
        <v>563.58000000000004</v>
      </c>
      <c r="Y48" s="123">
        <v>33428.183620000003</v>
      </c>
      <c r="Z48" s="124">
        <f t="shared" si="2"/>
        <v>24778.183620000003</v>
      </c>
    </row>
    <row r="49" spans="1:26" ht="36" customHeight="1" x14ac:dyDescent="0.2">
      <c r="A49" s="103" t="s">
        <v>8</v>
      </c>
      <c r="B49" s="104" t="s">
        <v>7</v>
      </c>
      <c r="C49" s="104" t="s">
        <v>17</v>
      </c>
      <c r="D49" s="105" t="s">
        <v>16</v>
      </c>
      <c r="E49" s="104" t="s">
        <v>17</v>
      </c>
      <c r="F49" s="106" t="s">
        <v>3</v>
      </c>
      <c r="G49" s="107" t="s">
        <v>16</v>
      </c>
      <c r="H49" s="20"/>
      <c r="I49" s="66" t="s">
        <v>14</v>
      </c>
      <c r="J49" s="66"/>
      <c r="K49" s="66"/>
      <c r="L49" s="21" t="s">
        <v>12</v>
      </c>
      <c r="M49" s="108"/>
      <c r="N49" s="22" t="s">
        <v>21</v>
      </c>
      <c r="O49" s="109" t="s">
        <v>20</v>
      </c>
      <c r="P49" s="110"/>
      <c r="Q49" s="111">
        <v>-2316.14</v>
      </c>
      <c r="R49" s="112"/>
      <c r="S49" s="113"/>
      <c r="T49" s="114">
        <f t="shared" ref="T49:X49" si="14">T50</f>
        <v>0</v>
      </c>
      <c r="U49" s="114">
        <f t="shared" si="14"/>
        <v>-2.0000000000000002E-5</v>
      </c>
      <c r="V49" s="114">
        <f t="shared" si="14"/>
        <v>0</v>
      </c>
      <c r="W49" s="114">
        <f t="shared" si="14"/>
        <v>0</v>
      </c>
      <c r="X49" s="114">
        <f t="shared" si="14"/>
        <v>0</v>
      </c>
      <c r="Y49" s="114">
        <f>Y50</f>
        <v>-2.0000000000000002E-5</v>
      </c>
      <c r="Z49" s="131">
        <f t="shared" si="2"/>
        <v>-2.0000000000000002E-5</v>
      </c>
    </row>
    <row r="50" spans="1:26" ht="35.25" customHeight="1" thickBot="1" x14ac:dyDescent="0.25">
      <c r="A50" s="116" t="s">
        <v>8</v>
      </c>
      <c r="B50" s="117" t="s">
        <v>7</v>
      </c>
      <c r="C50" s="117" t="s">
        <v>17</v>
      </c>
      <c r="D50" s="118" t="s">
        <v>16</v>
      </c>
      <c r="E50" s="117">
        <v>0</v>
      </c>
      <c r="F50" s="119" t="s">
        <v>3</v>
      </c>
      <c r="G50" s="120" t="s">
        <v>2</v>
      </c>
      <c r="H50" s="64"/>
      <c r="I50" s="20"/>
      <c r="J50" s="65" t="s">
        <v>13</v>
      </c>
      <c r="K50" s="65"/>
      <c r="L50" s="21" t="s">
        <v>12</v>
      </c>
      <c r="M50" s="108"/>
      <c r="N50" s="23" t="s">
        <v>19</v>
      </c>
      <c r="O50" s="109" t="s">
        <v>18</v>
      </c>
      <c r="P50" s="110"/>
      <c r="Q50" s="111">
        <v>-2316.14</v>
      </c>
      <c r="R50" s="121"/>
      <c r="S50" s="122"/>
      <c r="T50" s="123">
        <v>0</v>
      </c>
      <c r="U50" s="123">
        <v>-2.0000000000000002E-5</v>
      </c>
      <c r="V50" s="123">
        <v>0</v>
      </c>
      <c r="W50" s="123">
        <v>0</v>
      </c>
      <c r="X50" s="123">
        <v>0</v>
      </c>
      <c r="Y50" s="123">
        <v>-2.0000000000000002E-5</v>
      </c>
      <c r="Z50" s="124">
        <f t="shared" si="2"/>
        <v>-2.0000000000000002E-5</v>
      </c>
    </row>
    <row r="51" spans="1:26" ht="0.75" customHeight="1" thickBot="1" x14ac:dyDescent="0.25">
      <c r="A51" s="132" t="s">
        <v>8</v>
      </c>
      <c r="B51" s="133" t="s">
        <v>7</v>
      </c>
      <c r="C51" s="133" t="s">
        <v>6</v>
      </c>
      <c r="D51" s="133" t="s">
        <v>5</v>
      </c>
      <c r="E51" s="133" t="s">
        <v>4</v>
      </c>
      <c r="F51" s="133" t="s">
        <v>3</v>
      </c>
      <c r="G51" s="133" t="s">
        <v>2</v>
      </c>
      <c r="H51" s="134"/>
      <c r="I51" s="134"/>
      <c r="J51" s="134"/>
      <c r="K51" s="134"/>
      <c r="L51" s="134" t="s">
        <v>11</v>
      </c>
      <c r="M51" s="134"/>
      <c r="N51" s="135" t="s">
        <v>10</v>
      </c>
      <c r="O51" s="133" t="s">
        <v>9</v>
      </c>
      <c r="P51" s="133"/>
      <c r="Q51" s="136">
        <v>705552628.97000003</v>
      </c>
      <c r="R51" s="137"/>
      <c r="S51" s="138"/>
      <c r="T51" s="139">
        <v>705552628.97000003</v>
      </c>
      <c r="U51" s="139">
        <v>705552628.97000003</v>
      </c>
      <c r="V51" s="139">
        <v>705552628.97000003</v>
      </c>
      <c r="W51" s="139">
        <v>705552628.97000003</v>
      </c>
      <c r="X51" s="139">
        <v>705552628.97000003</v>
      </c>
      <c r="Y51" s="139">
        <v>705552628.97000003</v>
      </c>
      <c r="Z51" s="140">
        <f t="shared" si="2"/>
        <v>0</v>
      </c>
    </row>
    <row r="52" spans="1:26" ht="12.75" customHeight="1" x14ac:dyDescent="0.2">
      <c r="A52" s="141"/>
      <c r="B52" s="142"/>
      <c r="C52" s="142"/>
      <c r="D52" s="142"/>
      <c r="E52" s="142"/>
      <c r="F52" s="142"/>
      <c r="G52" s="142"/>
      <c r="H52" s="143"/>
      <c r="I52" s="143"/>
      <c r="J52" s="143"/>
      <c r="K52" s="143"/>
      <c r="L52" s="143"/>
      <c r="M52" s="143"/>
      <c r="N52" s="144" t="s">
        <v>0</v>
      </c>
      <c r="O52" s="145"/>
      <c r="P52" s="146"/>
      <c r="Q52" s="147">
        <v>705552628.97000003</v>
      </c>
      <c r="R52" s="148">
        <v>0</v>
      </c>
      <c r="S52" s="149">
        <v>0</v>
      </c>
      <c r="T52" s="150">
        <f>T43+T8</f>
        <v>474505.08199999999</v>
      </c>
      <c r="U52" s="150">
        <f>U43+U8</f>
        <v>68873.815639999986</v>
      </c>
      <c r="V52" s="150">
        <f>V43+V8</f>
        <v>32589.050289999999</v>
      </c>
      <c r="W52" s="150">
        <f>W43+W8</f>
        <v>39102.801999999996</v>
      </c>
      <c r="X52" s="150">
        <f>X43+X8</f>
        <v>22428.561880000005</v>
      </c>
      <c r="Y52" s="150">
        <f>Y43+Y8</f>
        <v>663987.31648000004</v>
      </c>
      <c r="Z52" s="151">
        <f t="shared" si="2"/>
        <v>189482.23448000004</v>
      </c>
    </row>
    <row r="53" spans="1:26" ht="12.7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3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.1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</sheetData>
  <mergeCells count="87">
    <mergeCell ref="A2:Z2"/>
    <mergeCell ref="A1:Z1"/>
    <mergeCell ref="A3:Z3"/>
    <mergeCell ref="R43:S43"/>
    <mergeCell ref="I9:K9"/>
    <mergeCell ref="R9:S9"/>
    <mergeCell ref="A5:G6"/>
    <mergeCell ref="A7:G7"/>
    <mergeCell ref="J10:K10"/>
    <mergeCell ref="R10:S10"/>
    <mergeCell ref="N5:N6"/>
    <mergeCell ref="H8:K8"/>
    <mergeCell ref="R8:S8"/>
    <mergeCell ref="T5:Z5"/>
    <mergeCell ref="J22:K22"/>
    <mergeCell ref="R22:S22"/>
    <mergeCell ref="I13:K13"/>
    <mergeCell ref="R13:S13"/>
    <mergeCell ref="I18:K18"/>
    <mergeCell ref="R18:S18"/>
    <mergeCell ref="J29:K29"/>
    <mergeCell ref="R29:S29"/>
    <mergeCell ref="I21:K21"/>
    <mergeCell ref="R21:S21"/>
    <mergeCell ref="I25:K25"/>
    <mergeCell ref="R25:S25"/>
    <mergeCell ref="J14:K14"/>
    <mergeCell ref="R14:S14"/>
    <mergeCell ref="J15:K15"/>
    <mergeCell ref="R15:S15"/>
    <mergeCell ref="J16:K16"/>
    <mergeCell ref="R16:S16"/>
    <mergeCell ref="J34:K34"/>
    <mergeCell ref="R34:S34"/>
    <mergeCell ref="J35:K35"/>
    <mergeCell ref="I27:K27"/>
    <mergeCell ref="R27:S27"/>
    <mergeCell ref="I30:K30"/>
    <mergeCell ref="R30:S30"/>
    <mergeCell ref="J28:K28"/>
    <mergeCell ref="R28:S28"/>
    <mergeCell ref="J31:K31"/>
    <mergeCell ref="R31:S31"/>
    <mergeCell ref="J32:K32"/>
    <mergeCell ref="R32:S32"/>
    <mergeCell ref="J46:K46"/>
    <mergeCell ref="R46:S46"/>
    <mergeCell ref="J47:K47"/>
    <mergeCell ref="I33:K33"/>
    <mergeCell ref="R33:S33"/>
    <mergeCell ref="I40:K40"/>
    <mergeCell ref="R40:S40"/>
    <mergeCell ref="R35:S35"/>
    <mergeCell ref="J36:K36"/>
    <mergeCell ref="R36:S36"/>
    <mergeCell ref="J37:K37"/>
    <mergeCell ref="R37:S37"/>
    <mergeCell ref="J38:K38"/>
    <mergeCell ref="R38:S38"/>
    <mergeCell ref="J39:K39"/>
    <mergeCell ref="R39:S39"/>
    <mergeCell ref="J17:K17"/>
    <mergeCell ref="R17:S17"/>
    <mergeCell ref="J19:K19"/>
    <mergeCell ref="R19:S19"/>
    <mergeCell ref="J20:K20"/>
    <mergeCell ref="R20:S20"/>
    <mergeCell ref="J23:K23"/>
    <mergeCell ref="R23:S23"/>
    <mergeCell ref="J24:K24"/>
    <mergeCell ref="R24:S24"/>
    <mergeCell ref="J26:K26"/>
    <mergeCell ref="R26:S26"/>
    <mergeCell ref="J41:K41"/>
    <mergeCell ref="R41:S41"/>
    <mergeCell ref="J45:K45"/>
    <mergeCell ref="R45:S45"/>
    <mergeCell ref="I44:K44"/>
    <mergeCell ref="R44:S44"/>
    <mergeCell ref="H43:K43"/>
    <mergeCell ref="R47:S47"/>
    <mergeCell ref="J48:K48"/>
    <mergeCell ref="R48:S48"/>
    <mergeCell ref="J50:K50"/>
    <mergeCell ref="R50:S50"/>
    <mergeCell ref="I49:K49"/>
    <mergeCell ref="R49:S49"/>
  </mergeCells>
  <printOptions horizontalCentered="1"/>
  <pageMargins left="0.39370078740157499" right="0.39370078740157499" top="0.39370078740157499" bottom="0.39370078740157499" header="0.196850393700787" footer="0.196850393700787"/>
  <pageSetup paperSize="9" scale="6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="80" zoomScaleNormal="80" workbookViewId="0">
      <selection activeCell="K55" sqref="K55"/>
    </sheetView>
  </sheetViews>
  <sheetFormatPr defaultRowHeight="12.75" x14ac:dyDescent="0.2"/>
  <cols>
    <col min="1" max="1" width="46.5703125" style="56" customWidth="1"/>
    <col min="2" max="2" width="12.7109375" style="56" customWidth="1"/>
    <col min="3" max="10" width="19.42578125" style="56" customWidth="1"/>
    <col min="11" max="11" width="18.28515625" style="31" customWidth="1"/>
    <col min="12" max="12" width="22.5703125" style="31" customWidth="1"/>
    <col min="13" max="13" width="15.5703125" style="31" customWidth="1"/>
    <col min="14" max="207" width="9.140625" style="31" customWidth="1"/>
    <col min="208" max="16384" width="9.140625" style="31"/>
  </cols>
  <sheetData>
    <row r="1" spans="1:14" ht="15.75" customHeight="1" x14ac:dyDescent="0.2">
      <c r="A1" s="28"/>
      <c r="B1" s="28"/>
      <c r="C1" s="28"/>
      <c r="D1" s="28"/>
      <c r="E1" s="28"/>
      <c r="F1" s="28"/>
      <c r="G1" s="28"/>
      <c r="H1" s="28"/>
      <c r="I1" s="28"/>
      <c r="J1" s="28"/>
      <c r="K1" s="29"/>
      <c r="L1" s="30"/>
    </row>
    <row r="2" spans="1:14" ht="36" customHeight="1" x14ac:dyDescent="0.3">
      <c r="A2" s="83" t="s">
        <v>177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1:14" ht="12.75" customHeight="1" x14ac:dyDescent="0.2">
      <c r="A3" s="32"/>
      <c r="B3" s="32"/>
      <c r="C3" s="32"/>
      <c r="D3" s="32"/>
      <c r="E3" s="32"/>
      <c r="F3" s="32"/>
      <c r="G3" s="32"/>
      <c r="H3" s="32"/>
      <c r="I3" s="32"/>
      <c r="J3" s="32"/>
      <c r="K3" s="29"/>
      <c r="L3" s="30"/>
      <c r="N3" s="33"/>
    </row>
    <row r="4" spans="1:14" ht="12.75" customHeight="1" x14ac:dyDescent="0.2">
      <c r="A4" s="32"/>
      <c r="B4" s="32"/>
      <c r="C4" s="32"/>
      <c r="D4" s="32"/>
      <c r="E4" s="32"/>
      <c r="F4" s="32"/>
      <c r="G4" s="32"/>
      <c r="H4" s="32"/>
      <c r="I4" s="32"/>
      <c r="J4" s="32"/>
      <c r="K4" s="29"/>
      <c r="L4" s="34" t="s">
        <v>173</v>
      </c>
      <c r="N4" s="33"/>
    </row>
    <row r="5" spans="1:14" ht="29.25" customHeight="1" x14ac:dyDescent="0.2">
      <c r="A5" s="84" t="s">
        <v>178</v>
      </c>
      <c r="B5" s="84" t="s">
        <v>179</v>
      </c>
      <c r="C5" s="85" t="s">
        <v>259</v>
      </c>
      <c r="D5" s="85"/>
      <c r="E5" s="85"/>
      <c r="F5" s="85"/>
      <c r="G5" s="85"/>
      <c r="H5" s="85"/>
      <c r="I5" s="85"/>
      <c r="J5" s="85"/>
      <c r="K5" s="85"/>
      <c r="L5" s="85"/>
      <c r="N5" s="35"/>
    </row>
    <row r="6" spans="1:14" ht="108.75" customHeight="1" x14ac:dyDescent="0.2">
      <c r="A6" s="84"/>
      <c r="B6" s="84"/>
      <c r="C6" s="36" t="s">
        <v>260</v>
      </c>
      <c r="D6" s="37" t="s">
        <v>261</v>
      </c>
      <c r="E6" s="37" t="s">
        <v>262</v>
      </c>
      <c r="F6" s="37" t="s">
        <v>263</v>
      </c>
      <c r="G6" s="37" t="s">
        <v>264</v>
      </c>
      <c r="H6" s="37" t="s">
        <v>265</v>
      </c>
      <c r="I6" s="37" t="s">
        <v>266</v>
      </c>
      <c r="J6" s="37" t="s">
        <v>267</v>
      </c>
      <c r="K6" s="37" t="s">
        <v>268</v>
      </c>
      <c r="L6" s="37" t="s">
        <v>172</v>
      </c>
      <c r="N6" s="33"/>
    </row>
    <row r="7" spans="1:14" ht="12.75" customHeight="1" x14ac:dyDescent="0.2">
      <c r="A7" s="38">
        <v>1</v>
      </c>
      <c r="B7" s="38">
        <v>2</v>
      </c>
      <c r="C7" s="38">
        <v>3</v>
      </c>
      <c r="D7" s="38">
        <v>4</v>
      </c>
      <c r="E7" s="38">
        <v>5</v>
      </c>
      <c r="F7" s="38">
        <v>6</v>
      </c>
      <c r="G7" s="38">
        <v>7</v>
      </c>
      <c r="H7" s="38"/>
      <c r="I7" s="38"/>
      <c r="J7" s="38"/>
      <c r="K7" s="38">
        <v>8</v>
      </c>
      <c r="L7" s="38">
        <v>9</v>
      </c>
    </row>
    <row r="8" spans="1:14" ht="15" customHeight="1" x14ac:dyDescent="0.2">
      <c r="A8" s="39" t="s">
        <v>180</v>
      </c>
      <c r="B8" s="40" t="s">
        <v>45</v>
      </c>
      <c r="C8" s="41">
        <f t="shared" ref="C8:L8" si="0">SUM(C9:C13)</f>
        <v>51804.881999999998</v>
      </c>
      <c r="D8" s="41">
        <f t="shared" si="0"/>
        <v>6344.4769999999999</v>
      </c>
      <c r="E8" s="41">
        <f t="shared" si="0"/>
        <v>4608.6915399999998</v>
      </c>
      <c r="F8" s="41">
        <f t="shared" si="0"/>
        <v>8038.5360000000001</v>
      </c>
      <c r="G8" s="41">
        <f t="shared" si="0"/>
        <v>1539.703</v>
      </c>
      <c r="H8" s="41">
        <f t="shared" si="0"/>
        <v>227.74299999999999</v>
      </c>
      <c r="I8" s="41">
        <f t="shared" si="0"/>
        <v>-962.10100000000011</v>
      </c>
      <c r="J8" s="41">
        <f t="shared" si="0"/>
        <v>37.835000000000001</v>
      </c>
      <c r="K8" s="41">
        <f t="shared" si="0"/>
        <v>71639.766539999997</v>
      </c>
      <c r="L8" s="41">
        <f t="shared" si="0"/>
        <v>19834.884540000003</v>
      </c>
    </row>
    <row r="9" spans="1:14" ht="45" x14ac:dyDescent="0.2">
      <c r="A9" s="42" t="s">
        <v>181</v>
      </c>
      <c r="B9" s="43" t="s">
        <v>182</v>
      </c>
      <c r="C9" s="44">
        <v>0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45">
        <v>0</v>
      </c>
      <c r="K9" s="46">
        <f>C9+L9</f>
        <v>0</v>
      </c>
      <c r="L9" s="46">
        <f>SUM(D9:J9)</f>
        <v>0</v>
      </c>
    </row>
    <row r="10" spans="1:14" ht="60" x14ac:dyDescent="0.2">
      <c r="A10" s="42" t="s">
        <v>183</v>
      </c>
      <c r="B10" s="43" t="s">
        <v>184</v>
      </c>
      <c r="C10" s="44">
        <v>23896.17</v>
      </c>
      <c r="D10" s="45">
        <v>3192.16</v>
      </c>
      <c r="E10" s="45">
        <v>2371.64</v>
      </c>
      <c r="F10" s="45">
        <v>5354.81</v>
      </c>
      <c r="G10" s="45">
        <v>28</v>
      </c>
      <c r="H10" s="45">
        <v>0</v>
      </c>
      <c r="I10" s="45">
        <v>-724.12300000000005</v>
      </c>
      <c r="J10" s="45">
        <v>24.1</v>
      </c>
      <c r="K10" s="46">
        <f t="shared" ref="K10:K34" si="1">C10+L10</f>
        <v>34142.756999999998</v>
      </c>
      <c r="L10" s="46">
        <f t="shared" ref="L10:L13" si="2">SUM(D10:J10)</f>
        <v>10246.587000000001</v>
      </c>
    </row>
    <row r="11" spans="1:14" ht="15" x14ac:dyDescent="0.2">
      <c r="A11" s="42" t="s">
        <v>185</v>
      </c>
      <c r="B11" s="43" t="s">
        <v>186</v>
      </c>
      <c r="C11" s="44">
        <v>1.2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6">
        <f t="shared" si="1"/>
        <v>1.2</v>
      </c>
      <c r="L11" s="46">
        <f t="shared" si="2"/>
        <v>0</v>
      </c>
    </row>
    <row r="12" spans="1:14" ht="15" x14ac:dyDescent="0.2">
      <c r="A12" s="42" t="s">
        <v>187</v>
      </c>
      <c r="B12" s="43" t="s">
        <v>188</v>
      </c>
      <c r="C12" s="44">
        <v>700</v>
      </c>
      <c r="D12" s="45">
        <v>1281</v>
      </c>
      <c r="E12" s="45">
        <v>-953.73</v>
      </c>
      <c r="F12" s="45">
        <v>-342</v>
      </c>
      <c r="G12" s="45">
        <v>119.155</v>
      </c>
      <c r="H12" s="45">
        <v>0</v>
      </c>
      <c r="I12" s="45">
        <v>-400</v>
      </c>
      <c r="J12" s="45">
        <v>0</v>
      </c>
      <c r="K12" s="46">
        <f t="shared" si="1"/>
        <v>404.42499999999995</v>
      </c>
      <c r="L12" s="46">
        <f t="shared" si="2"/>
        <v>-295.57500000000005</v>
      </c>
    </row>
    <row r="13" spans="1:14" ht="15" x14ac:dyDescent="0.2">
      <c r="A13" s="42" t="s">
        <v>189</v>
      </c>
      <c r="B13" s="43" t="s">
        <v>190</v>
      </c>
      <c r="C13" s="44">
        <v>27207.511999999999</v>
      </c>
      <c r="D13" s="45">
        <v>1871.317</v>
      </c>
      <c r="E13" s="47">
        <v>3190.7815399999999</v>
      </c>
      <c r="F13" s="45">
        <v>3025.7260000000001</v>
      </c>
      <c r="G13" s="45">
        <v>1392.548</v>
      </c>
      <c r="H13" s="45">
        <v>227.74299999999999</v>
      </c>
      <c r="I13" s="45">
        <v>162.02199999999999</v>
      </c>
      <c r="J13" s="45">
        <v>13.734999999999999</v>
      </c>
      <c r="K13" s="46">
        <f t="shared" si="1"/>
        <v>37091.384539999999</v>
      </c>
      <c r="L13" s="46">
        <f t="shared" si="2"/>
        <v>9883.8725400000021</v>
      </c>
      <c r="M13" s="48"/>
    </row>
    <row r="14" spans="1:14" ht="14.25" x14ac:dyDescent="0.2">
      <c r="A14" s="39" t="s">
        <v>191</v>
      </c>
      <c r="B14" s="40" t="s">
        <v>22</v>
      </c>
      <c r="C14" s="41">
        <f>C15</f>
        <v>1197.5</v>
      </c>
      <c r="D14" s="41">
        <f t="shared" ref="D14:L14" si="3">D15</f>
        <v>93.6</v>
      </c>
      <c r="E14" s="41">
        <f t="shared" si="3"/>
        <v>0</v>
      </c>
      <c r="F14" s="41">
        <f t="shared" si="3"/>
        <v>0</v>
      </c>
      <c r="G14" s="41">
        <f t="shared" si="3"/>
        <v>0</v>
      </c>
      <c r="H14" s="41">
        <f t="shared" si="3"/>
        <v>0</v>
      </c>
      <c r="I14" s="41">
        <f t="shared" si="3"/>
        <v>16.600000000000001</v>
      </c>
      <c r="J14" s="41">
        <f t="shared" si="3"/>
        <v>0</v>
      </c>
      <c r="K14" s="41">
        <f t="shared" si="3"/>
        <v>1307.7</v>
      </c>
      <c r="L14" s="41">
        <f t="shared" si="3"/>
        <v>110.19999999999999</v>
      </c>
    </row>
    <row r="15" spans="1:14" s="49" customFormat="1" ht="15" x14ac:dyDescent="0.2">
      <c r="A15" s="42" t="s">
        <v>192</v>
      </c>
      <c r="B15" s="43" t="s">
        <v>193</v>
      </c>
      <c r="C15" s="44">
        <v>1197.5</v>
      </c>
      <c r="D15" s="45">
        <v>93.6</v>
      </c>
      <c r="E15" s="45">
        <v>0</v>
      </c>
      <c r="F15" s="45">
        <v>0</v>
      </c>
      <c r="G15" s="45">
        <v>0</v>
      </c>
      <c r="H15" s="45">
        <v>0</v>
      </c>
      <c r="I15" s="45">
        <v>16.600000000000001</v>
      </c>
      <c r="J15" s="45">
        <v>0</v>
      </c>
      <c r="K15" s="46">
        <f t="shared" si="1"/>
        <v>1307.7</v>
      </c>
      <c r="L15" s="46">
        <f>SUM(D15:J15)</f>
        <v>110.19999999999999</v>
      </c>
    </row>
    <row r="16" spans="1:14" s="49" customFormat="1" ht="42.75" x14ac:dyDescent="0.2">
      <c r="A16" s="39" t="s">
        <v>194</v>
      </c>
      <c r="B16" s="50" t="s">
        <v>135</v>
      </c>
      <c r="C16" s="41">
        <f>C17</f>
        <v>0</v>
      </c>
      <c r="D16" s="41">
        <f t="shared" ref="D16:L16" si="4">D17</f>
        <v>0</v>
      </c>
      <c r="E16" s="41">
        <f t="shared" si="4"/>
        <v>0</v>
      </c>
      <c r="F16" s="41">
        <f t="shared" si="4"/>
        <v>0</v>
      </c>
      <c r="G16" s="41">
        <f t="shared" si="4"/>
        <v>0</v>
      </c>
      <c r="H16" s="41">
        <f t="shared" si="4"/>
        <v>0</v>
      </c>
      <c r="I16" s="41">
        <f t="shared" si="4"/>
        <v>0</v>
      </c>
      <c r="J16" s="41">
        <f t="shared" si="4"/>
        <v>0</v>
      </c>
      <c r="K16" s="41">
        <f t="shared" si="4"/>
        <v>0</v>
      </c>
      <c r="L16" s="41">
        <f t="shared" si="4"/>
        <v>0</v>
      </c>
      <c r="M16" s="31"/>
    </row>
    <row r="17" spans="1:13" s="49" customFormat="1" ht="15" x14ac:dyDescent="0.2">
      <c r="A17" s="42" t="s">
        <v>195</v>
      </c>
      <c r="B17" s="51" t="s">
        <v>196</v>
      </c>
      <c r="C17" s="44">
        <v>0</v>
      </c>
      <c r="D17" s="45">
        <v>0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6">
        <f t="shared" si="1"/>
        <v>0</v>
      </c>
      <c r="L17" s="46">
        <f>SUM(D17:J17)</f>
        <v>0</v>
      </c>
    </row>
    <row r="18" spans="1:13" ht="14.25" x14ac:dyDescent="0.2">
      <c r="A18" s="39" t="s">
        <v>197</v>
      </c>
      <c r="B18" s="40" t="s">
        <v>142</v>
      </c>
      <c r="C18" s="41">
        <f>SUM(C19:C23)</f>
        <v>3159.1260000000002</v>
      </c>
      <c r="D18" s="41">
        <f t="shared" ref="D18:L18" si="5">SUM(D19:D23)</f>
        <v>16.795999999999999</v>
      </c>
      <c r="E18" s="41">
        <f t="shared" si="5"/>
        <v>0</v>
      </c>
      <c r="F18" s="41">
        <f t="shared" si="5"/>
        <v>0</v>
      </c>
      <c r="G18" s="41">
        <f t="shared" si="5"/>
        <v>0</v>
      </c>
      <c r="H18" s="41">
        <f t="shared" si="5"/>
        <v>0</v>
      </c>
      <c r="I18" s="41">
        <f t="shared" si="5"/>
        <v>0</v>
      </c>
      <c r="J18" s="41">
        <f t="shared" si="5"/>
        <v>0</v>
      </c>
      <c r="K18" s="41">
        <f t="shared" si="5"/>
        <v>3175.922</v>
      </c>
      <c r="L18" s="41">
        <f t="shared" si="5"/>
        <v>16.795999999999999</v>
      </c>
    </row>
    <row r="19" spans="1:13" s="52" customFormat="1" ht="15" x14ac:dyDescent="0.2">
      <c r="A19" s="42" t="s">
        <v>198</v>
      </c>
      <c r="B19" s="51" t="s">
        <v>199</v>
      </c>
      <c r="C19" s="44">
        <v>578.726</v>
      </c>
      <c r="D19" s="44">
        <v>0</v>
      </c>
      <c r="E19" s="44">
        <v>0</v>
      </c>
      <c r="F19" s="44">
        <v>0</v>
      </c>
      <c r="G19" s="61">
        <v>0</v>
      </c>
      <c r="H19" s="44">
        <v>0</v>
      </c>
      <c r="I19" s="44">
        <v>0</v>
      </c>
      <c r="J19" s="44">
        <v>0</v>
      </c>
      <c r="K19" s="46">
        <f t="shared" si="1"/>
        <v>578.726</v>
      </c>
      <c r="L19" s="46">
        <f t="shared" ref="L19:L23" si="6">SUM(D19:J19)</f>
        <v>0</v>
      </c>
    </row>
    <row r="20" spans="1:13" ht="15" x14ac:dyDescent="0.2">
      <c r="A20" s="42" t="s">
        <v>200</v>
      </c>
      <c r="B20" s="43" t="s">
        <v>201</v>
      </c>
      <c r="C20" s="44">
        <v>649.1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6">
        <f t="shared" si="1"/>
        <v>649.1</v>
      </c>
      <c r="L20" s="46">
        <f t="shared" si="6"/>
        <v>0</v>
      </c>
    </row>
    <row r="21" spans="1:13" ht="15" x14ac:dyDescent="0.2">
      <c r="A21" s="42" t="s">
        <v>202</v>
      </c>
      <c r="B21" s="43" t="s">
        <v>203</v>
      </c>
      <c r="C21" s="44">
        <v>200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6">
        <f t="shared" si="1"/>
        <v>200</v>
      </c>
      <c r="L21" s="46">
        <f t="shared" si="6"/>
        <v>0</v>
      </c>
    </row>
    <row r="22" spans="1:13" ht="15" x14ac:dyDescent="0.2">
      <c r="A22" s="42" t="s">
        <v>204</v>
      </c>
      <c r="B22" s="43" t="s">
        <v>205</v>
      </c>
      <c r="C22" s="44">
        <v>1531.3</v>
      </c>
      <c r="D22" s="45">
        <v>16.795999999999999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6">
        <f t="shared" si="1"/>
        <v>1548.096</v>
      </c>
      <c r="L22" s="46">
        <f t="shared" si="6"/>
        <v>16.795999999999999</v>
      </c>
    </row>
    <row r="23" spans="1:13" ht="30" x14ac:dyDescent="0.2">
      <c r="A23" s="42" t="s">
        <v>206</v>
      </c>
      <c r="B23" s="43" t="s">
        <v>207</v>
      </c>
      <c r="C23" s="44">
        <v>200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6">
        <f t="shared" si="1"/>
        <v>200</v>
      </c>
      <c r="L23" s="46">
        <f t="shared" si="6"/>
        <v>0</v>
      </c>
    </row>
    <row r="24" spans="1:13" ht="28.5" x14ac:dyDescent="0.2">
      <c r="A24" s="39" t="s">
        <v>208</v>
      </c>
      <c r="B24" s="40" t="s">
        <v>4</v>
      </c>
      <c r="C24" s="41">
        <f>SUM(C25:C27)</f>
        <v>6834</v>
      </c>
      <c r="D24" s="41">
        <f t="shared" ref="D24:L24" si="7">SUM(D25:D27)</f>
        <v>1119</v>
      </c>
      <c r="E24" s="41">
        <f t="shared" si="7"/>
        <v>17160.272779999999</v>
      </c>
      <c r="F24" s="41">
        <f t="shared" si="7"/>
        <v>91</v>
      </c>
      <c r="G24" s="41">
        <f>SUM(G25:G27)</f>
        <v>2359.8450000000003</v>
      </c>
      <c r="H24" s="41">
        <f t="shared" si="7"/>
        <v>5900</v>
      </c>
      <c r="I24" s="41">
        <f t="shared" si="7"/>
        <v>-227.16300000000001</v>
      </c>
      <c r="J24" s="41">
        <f t="shared" si="7"/>
        <v>0</v>
      </c>
      <c r="K24" s="41">
        <f t="shared" si="7"/>
        <v>33236.95478</v>
      </c>
      <c r="L24" s="41">
        <f t="shared" si="7"/>
        <v>26402.95478</v>
      </c>
    </row>
    <row r="25" spans="1:13" ht="15" x14ac:dyDescent="0.2">
      <c r="A25" s="42" t="s">
        <v>209</v>
      </c>
      <c r="B25" s="43" t="s">
        <v>210</v>
      </c>
      <c r="C25" s="44">
        <v>3900</v>
      </c>
      <c r="D25" s="45">
        <v>0</v>
      </c>
      <c r="E25" s="45">
        <v>16865.572779999999</v>
      </c>
      <c r="F25" s="45">
        <v>49</v>
      </c>
      <c r="G25" s="44">
        <v>299.84500000000003</v>
      </c>
      <c r="H25" s="45">
        <v>50</v>
      </c>
      <c r="I25" s="45">
        <v>-677.16300000000001</v>
      </c>
      <c r="J25" s="45">
        <v>0</v>
      </c>
      <c r="K25" s="46">
        <f t="shared" si="1"/>
        <v>20487.254779999999</v>
      </c>
      <c r="L25" s="46">
        <f t="shared" ref="L25:L27" si="8">SUM(D25:J25)</f>
        <v>16587.254779999999</v>
      </c>
    </row>
    <row r="26" spans="1:13" ht="15" x14ac:dyDescent="0.2">
      <c r="A26" s="42" t="s">
        <v>211</v>
      </c>
      <c r="B26" s="43" t="s">
        <v>212</v>
      </c>
      <c r="C26" s="44">
        <v>2500</v>
      </c>
      <c r="D26" s="45">
        <v>1119</v>
      </c>
      <c r="E26" s="45">
        <v>234.7</v>
      </c>
      <c r="F26" s="45">
        <v>42</v>
      </c>
      <c r="G26" s="45">
        <v>2060</v>
      </c>
      <c r="H26" s="45">
        <v>5850</v>
      </c>
      <c r="I26" s="45">
        <v>450</v>
      </c>
      <c r="J26" s="45">
        <v>0</v>
      </c>
      <c r="K26" s="46">
        <f t="shared" si="1"/>
        <v>12255.7</v>
      </c>
      <c r="L26" s="46">
        <f t="shared" si="8"/>
        <v>9755.7000000000007</v>
      </c>
    </row>
    <row r="27" spans="1:13" ht="15" x14ac:dyDescent="0.2">
      <c r="A27" s="42" t="s">
        <v>213</v>
      </c>
      <c r="B27" s="43" t="s">
        <v>214</v>
      </c>
      <c r="C27" s="44">
        <v>434</v>
      </c>
      <c r="D27" s="45">
        <v>0</v>
      </c>
      <c r="E27" s="45">
        <v>60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6">
        <f t="shared" si="1"/>
        <v>494</v>
      </c>
      <c r="L27" s="46">
        <f t="shared" si="8"/>
        <v>60</v>
      </c>
    </row>
    <row r="28" spans="1:13" ht="15" x14ac:dyDescent="0.2">
      <c r="A28" s="42"/>
      <c r="B28" s="50" t="s">
        <v>83</v>
      </c>
      <c r="C28" s="58">
        <f t="shared" ref="C28:F28" si="9">C29</f>
        <v>0</v>
      </c>
      <c r="D28" s="58">
        <f t="shared" si="9"/>
        <v>0</v>
      </c>
      <c r="E28" s="58">
        <f t="shared" si="9"/>
        <v>0</v>
      </c>
      <c r="F28" s="58">
        <f t="shared" si="9"/>
        <v>0</v>
      </c>
      <c r="G28" s="58">
        <f>G29</f>
        <v>728</v>
      </c>
      <c r="H28" s="58">
        <f t="shared" ref="H28:J28" si="10">H29</f>
        <v>0</v>
      </c>
      <c r="I28" s="58">
        <f t="shared" si="10"/>
        <v>0</v>
      </c>
      <c r="J28" s="58">
        <f t="shared" si="10"/>
        <v>0</v>
      </c>
      <c r="K28" s="59">
        <f>K29</f>
        <v>728</v>
      </c>
      <c r="L28" s="59">
        <f>L29</f>
        <v>728</v>
      </c>
    </row>
    <row r="29" spans="1:13" ht="15" x14ac:dyDescent="0.2">
      <c r="A29" s="42"/>
      <c r="B29" s="51" t="s">
        <v>269</v>
      </c>
      <c r="C29" s="44">
        <v>0</v>
      </c>
      <c r="D29" s="45">
        <v>0</v>
      </c>
      <c r="E29" s="45">
        <v>0</v>
      </c>
      <c r="F29" s="45">
        <v>0</v>
      </c>
      <c r="G29" s="45">
        <v>728</v>
      </c>
      <c r="H29" s="45">
        <v>0</v>
      </c>
      <c r="I29" s="45">
        <v>0</v>
      </c>
      <c r="J29" s="45">
        <v>0</v>
      </c>
      <c r="K29" s="46">
        <f t="shared" ref="K29" si="11">C29+L29</f>
        <v>728</v>
      </c>
      <c r="L29" s="46">
        <f t="shared" ref="L29" si="12">SUM(D29:J29)</f>
        <v>728</v>
      </c>
    </row>
    <row r="30" spans="1:13" ht="14.25" x14ac:dyDescent="0.2">
      <c r="A30" s="39" t="s">
        <v>215</v>
      </c>
      <c r="B30" s="40" t="s">
        <v>70</v>
      </c>
      <c r="C30" s="41">
        <f>SUM(C31:C35)</f>
        <v>362619.51600000006</v>
      </c>
      <c r="D30" s="41">
        <f t="shared" ref="D30:L30" si="13">SUM(D31:D35)</f>
        <v>75636.743999999992</v>
      </c>
      <c r="E30" s="41">
        <f t="shared" si="13"/>
        <v>9935.4113499999985</v>
      </c>
      <c r="F30" s="41">
        <f t="shared" si="13"/>
        <v>28892.6024</v>
      </c>
      <c r="G30" s="41">
        <f t="shared" si="13"/>
        <v>1607.5120000000002</v>
      </c>
      <c r="H30" s="41">
        <f t="shared" si="13"/>
        <v>-327.85900000000004</v>
      </c>
      <c r="I30" s="41">
        <f t="shared" si="13"/>
        <v>19608.531999999999</v>
      </c>
      <c r="J30" s="41">
        <f t="shared" si="13"/>
        <v>-1101.0809999999999</v>
      </c>
      <c r="K30" s="41">
        <f t="shared" si="13"/>
        <v>496871.37775000004</v>
      </c>
      <c r="L30" s="41">
        <f t="shared" si="13"/>
        <v>134251.86175000001</v>
      </c>
    </row>
    <row r="31" spans="1:13" ht="15" x14ac:dyDescent="0.2">
      <c r="A31" s="42" t="s">
        <v>216</v>
      </c>
      <c r="B31" s="43" t="s">
        <v>217</v>
      </c>
      <c r="C31" s="44">
        <v>96588.278000000006</v>
      </c>
      <c r="D31" s="45">
        <v>3674.43</v>
      </c>
      <c r="E31" s="45">
        <v>974.66</v>
      </c>
      <c r="F31" s="45">
        <v>5512.7995000000001</v>
      </c>
      <c r="G31" s="45">
        <v>489.14</v>
      </c>
      <c r="H31" s="45">
        <v>-211.23500000000001</v>
      </c>
      <c r="I31" s="45">
        <v>8534.5830000000005</v>
      </c>
      <c r="J31" s="45">
        <v>0</v>
      </c>
      <c r="K31" s="46">
        <f t="shared" si="1"/>
        <v>115562.65550000001</v>
      </c>
      <c r="L31" s="46">
        <f t="shared" ref="L31:L48" si="14">SUM(D31:J31)</f>
        <v>18974.377500000002</v>
      </c>
    </row>
    <row r="32" spans="1:13" ht="15" x14ac:dyDescent="0.2">
      <c r="A32" s="42" t="s">
        <v>218</v>
      </c>
      <c r="B32" s="43" t="s">
        <v>219</v>
      </c>
      <c r="C32" s="44">
        <v>207354.704</v>
      </c>
      <c r="D32" s="45">
        <v>69597.403999999995</v>
      </c>
      <c r="E32" s="45">
        <v>7224.6064900000001</v>
      </c>
      <c r="F32" s="45">
        <v>19575</v>
      </c>
      <c r="G32" s="45">
        <v>1678.3720000000001</v>
      </c>
      <c r="H32" s="45">
        <v>-116.624</v>
      </c>
      <c r="I32" s="45">
        <v>11829.04</v>
      </c>
      <c r="J32" s="45">
        <v>-1070.808</v>
      </c>
      <c r="K32" s="46">
        <f t="shared" si="1"/>
        <v>316071.69449000002</v>
      </c>
      <c r="L32" s="46">
        <f t="shared" si="14"/>
        <v>108716.99049000001</v>
      </c>
      <c r="M32" s="48"/>
    </row>
    <row r="33" spans="1:13" ht="15" x14ac:dyDescent="0.2">
      <c r="A33" s="42" t="s">
        <v>220</v>
      </c>
      <c r="B33" s="43" t="s">
        <v>221</v>
      </c>
      <c r="C33" s="44">
        <v>40129.754000000001</v>
      </c>
      <c r="D33" s="45">
        <v>0</v>
      </c>
      <c r="E33" s="45">
        <v>360.79545999999999</v>
      </c>
      <c r="F33" s="45">
        <v>2213.4349000000002</v>
      </c>
      <c r="G33" s="45">
        <v>0</v>
      </c>
      <c r="H33" s="45">
        <v>0</v>
      </c>
      <c r="I33" s="45">
        <v>-1390.0239999999999</v>
      </c>
      <c r="J33" s="45">
        <v>0</v>
      </c>
      <c r="K33" s="46">
        <f t="shared" si="1"/>
        <v>41313.960359999997</v>
      </c>
      <c r="L33" s="46">
        <f t="shared" si="14"/>
        <v>1184.2063600000001</v>
      </c>
    </row>
    <row r="34" spans="1:13" ht="15" x14ac:dyDescent="0.2">
      <c r="A34" s="42" t="s">
        <v>222</v>
      </c>
      <c r="B34" s="43" t="s">
        <v>223</v>
      </c>
      <c r="C34" s="44">
        <v>678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6">
        <f t="shared" si="1"/>
        <v>678</v>
      </c>
      <c r="L34" s="46">
        <f t="shared" si="14"/>
        <v>0</v>
      </c>
    </row>
    <row r="35" spans="1:13" ht="15" x14ac:dyDescent="0.2">
      <c r="A35" s="42" t="s">
        <v>224</v>
      </c>
      <c r="B35" s="43" t="s">
        <v>225</v>
      </c>
      <c r="C35" s="44">
        <v>17868.78</v>
      </c>
      <c r="D35" s="45">
        <v>2364.91</v>
      </c>
      <c r="E35" s="45">
        <v>1375.3494000000001</v>
      </c>
      <c r="F35" s="45">
        <v>1591.3679999999999</v>
      </c>
      <c r="G35" s="45">
        <v>-560</v>
      </c>
      <c r="H35" s="47">
        <v>0</v>
      </c>
      <c r="I35" s="47">
        <v>634.93299999999999</v>
      </c>
      <c r="J35" s="45">
        <v>-30.273</v>
      </c>
      <c r="K35" s="46">
        <f>C35+L35</f>
        <v>23245.0674</v>
      </c>
      <c r="L35" s="46">
        <f t="shared" si="14"/>
        <v>5376.2873999999993</v>
      </c>
      <c r="M35" s="48"/>
    </row>
    <row r="36" spans="1:13" ht="14.25" x14ac:dyDescent="0.2">
      <c r="A36" s="39" t="s">
        <v>226</v>
      </c>
      <c r="B36" s="40" t="s">
        <v>129</v>
      </c>
      <c r="C36" s="41">
        <f>C37</f>
        <v>16760</v>
      </c>
      <c r="D36" s="41">
        <f t="shared" ref="D36:L36" si="15">D37</f>
        <v>863.197</v>
      </c>
      <c r="E36" s="41">
        <f t="shared" si="15"/>
        <v>0</v>
      </c>
      <c r="F36" s="41">
        <f t="shared" si="15"/>
        <v>1520.7280000000001</v>
      </c>
      <c r="G36" s="41">
        <f t="shared" si="15"/>
        <v>0</v>
      </c>
      <c r="H36" s="41">
        <f t="shared" si="15"/>
        <v>0</v>
      </c>
      <c r="I36" s="41">
        <f t="shared" si="15"/>
        <v>227.64</v>
      </c>
      <c r="J36" s="41">
        <f t="shared" si="15"/>
        <v>0</v>
      </c>
      <c r="K36" s="41">
        <f t="shared" si="15"/>
        <v>19371.564999999999</v>
      </c>
      <c r="L36" s="41">
        <f t="shared" si="15"/>
        <v>2611.5650000000001</v>
      </c>
    </row>
    <row r="37" spans="1:13" ht="15" x14ac:dyDescent="0.2">
      <c r="A37" s="42" t="s">
        <v>227</v>
      </c>
      <c r="B37" s="43" t="s">
        <v>228</v>
      </c>
      <c r="C37" s="44">
        <v>16760</v>
      </c>
      <c r="D37" s="45">
        <v>863.197</v>
      </c>
      <c r="E37" s="45">
        <v>0</v>
      </c>
      <c r="F37" s="45">
        <v>1520.7280000000001</v>
      </c>
      <c r="G37" s="45">
        <v>0</v>
      </c>
      <c r="H37" s="45">
        <v>0</v>
      </c>
      <c r="I37" s="45">
        <v>227.64</v>
      </c>
      <c r="J37" s="45">
        <v>0</v>
      </c>
      <c r="K37" s="46">
        <f>C37+L37</f>
        <v>19371.564999999999</v>
      </c>
      <c r="L37" s="46">
        <f t="shared" si="14"/>
        <v>2611.5650000000001</v>
      </c>
    </row>
    <row r="38" spans="1:13" ht="14.25" x14ac:dyDescent="0.2">
      <c r="A38" s="39" t="s">
        <v>229</v>
      </c>
      <c r="B38" s="40" t="s">
        <v>38</v>
      </c>
      <c r="C38" s="41">
        <f>SUM(C39:C42)</f>
        <v>18936.301999999996</v>
      </c>
      <c r="D38" s="41">
        <f t="shared" ref="D38:L38" si="16">SUM(D39:D42)</f>
        <v>0</v>
      </c>
      <c r="E38" s="41">
        <f t="shared" si="16"/>
        <v>0</v>
      </c>
      <c r="F38" s="41">
        <f t="shared" si="16"/>
        <v>45.9</v>
      </c>
      <c r="G38" s="41">
        <f t="shared" si="16"/>
        <v>1737.444</v>
      </c>
      <c r="H38" s="41">
        <f t="shared" si="16"/>
        <v>0</v>
      </c>
      <c r="I38" s="41">
        <f t="shared" si="16"/>
        <v>-1130.444</v>
      </c>
      <c r="J38" s="41">
        <f t="shared" si="16"/>
        <v>0</v>
      </c>
      <c r="K38" s="41">
        <f t="shared" si="16"/>
        <v>19589.201999999997</v>
      </c>
      <c r="L38" s="41">
        <f t="shared" si="16"/>
        <v>652.9</v>
      </c>
    </row>
    <row r="39" spans="1:13" ht="15" x14ac:dyDescent="0.2">
      <c r="A39" s="42" t="s">
        <v>230</v>
      </c>
      <c r="B39" s="43" t="s">
        <v>231</v>
      </c>
      <c r="C39" s="44">
        <v>21.6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6">
        <f t="shared" ref="K39:K42" si="17">C39+L39</f>
        <v>21.6</v>
      </c>
      <c r="L39" s="46">
        <f t="shared" si="14"/>
        <v>0</v>
      </c>
    </row>
    <row r="40" spans="1:13" ht="15" x14ac:dyDescent="0.2">
      <c r="A40" s="42" t="s">
        <v>232</v>
      </c>
      <c r="B40" s="43" t="s">
        <v>233</v>
      </c>
      <c r="C40" s="44">
        <v>9781.2019999999993</v>
      </c>
      <c r="D40" s="45">
        <v>0</v>
      </c>
      <c r="E40" s="45">
        <v>0</v>
      </c>
      <c r="F40" s="45">
        <v>0</v>
      </c>
      <c r="G40" s="45">
        <v>1737.444</v>
      </c>
      <c r="H40" s="45">
        <v>0</v>
      </c>
      <c r="I40" s="45">
        <v>-1130.444</v>
      </c>
      <c r="J40" s="45">
        <v>0</v>
      </c>
      <c r="K40" s="46">
        <f t="shared" si="17"/>
        <v>10388.201999999999</v>
      </c>
      <c r="L40" s="46">
        <f t="shared" si="14"/>
        <v>607</v>
      </c>
    </row>
    <row r="41" spans="1:13" ht="15" x14ac:dyDescent="0.2">
      <c r="A41" s="42" t="s">
        <v>234</v>
      </c>
      <c r="B41" s="43" t="s">
        <v>235</v>
      </c>
      <c r="C41" s="44">
        <v>8038.9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6">
        <f t="shared" si="17"/>
        <v>8038.9</v>
      </c>
      <c r="L41" s="46">
        <f t="shared" si="14"/>
        <v>0</v>
      </c>
    </row>
    <row r="42" spans="1:13" ht="15" x14ac:dyDescent="0.2">
      <c r="A42" s="42" t="s">
        <v>236</v>
      </c>
      <c r="B42" s="43" t="s">
        <v>237</v>
      </c>
      <c r="C42" s="44">
        <v>1094.5999999999999</v>
      </c>
      <c r="D42" s="45">
        <v>0</v>
      </c>
      <c r="E42" s="45">
        <v>0</v>
      </c>
      <c r="F42" s="45">
        <v>45.9</v>
      </c>
      <c r="G42" s="45">
        <v>0</v>
      </c>
      <c r="H42" s="45">
        <v>0</v>
      </c>
      <c r="I42" s="45">
        <v>0</v>
      </c>
      <c r="J42" s="45">
        <v>0</v>
      </c>
      <c r="K42" s="46">
        <f t="shared" si="17"/>
        <v>1140.5</v>
      </c>
      <c r="L42" s="46">
        <f t="shared" si="14"/>
        <v>45.9</v>
      </c>
    </row>
    <row r="43" spans="1:13" ht="14.25" x14ac:dyDescent="0.2">
      <c r="A43" s="39" t="s">
        <v>238</v>
      </c>
      <c r="B43" s="40" t="s">
        <v>56</v>
      </c>
      <c r="C43" s="41">
        <f>SUM(C44:C46)</f>
        <v>15802.749</v>
      </c>
      <c r="D43" s="41">
        <f t="shared" ref="D43:L43" si="18">SUM(D44:D46)</f>
        <v>0</v>
      </c>
      <c r="E43" s="41">
        <f t="shared" si="18"/>
        <v>0</v>
      </c>
      <c r="F43" s="41">
        <f t="shared" si="18"/>
        <v>0</v>
      </c>
      <c r="G43" s="41">
        <f t="shared" si="18"/>
        <v>3656.0549999999998</v>
      </c>
      <c r="H43" s="41">
        <f t="shared" si="18"/>
        <v>0.11600000000000001</v>
      </c>
      <c r="I43" s="41">
        <f t="shared" si="18"/>
        <v>1390.0239999999999</v>
      </c>
      <c r="J43" s="41">
        <f t="shared" si="18"/>
        <v>0</v>
      </c>
      <c r="K43" s="41">
        <f t="shared" si="18"/>
        <v>20848.943999999996</v>
      </c>
      <c r="L43" s="41">
        <f t="shared" si="18"/>
        <v>5046.1949999999997</v>
      </c>
    </row>
    <row r="44" spans="1:13" ht="15" x14ac:dyDescent="0.2">
      <c r="A44" s="53" t="s">
        <v>239</v>
      </c>
      <c r="B44" s="51" t="s">
        <v>240</v>
      </c>
      <c r="C44" s="44">
        <v>11933.687</v>
      </c>
      <c r="D44" s="45">
        <v>0</v>
      </c>
      <c r="E44" s="45">
        <v>0</v>
      </c>
      <c r="F44" s="45">
        <v>0</v>
      </c>
      <c r="G44" s="45">
        <v>0</v>
      </c>
      <c r="H44" s="45">
        <v>0.11600000000000001</v>
      </c>
      <c r="I44" s="45">
        <v>1390.0239999999999</v>
      </c>
      <c r="J44" s="45">
        <v>0</v>
      </c>
      <c r="K44" s="46">
        <f t="shared" ref="K44:K46" si="19">C44+L44</f>
        <v>13323.826999999999</v>
      </c>
      <c r="L44" s="46">
        <f t="shared" si="14"/>
        <v>1390.1399999999999</v>
      </c>
    </row>
    <row r="45" spans="1:13" ht="15" x14ac:dyDescent="0.2">
      <c r="A45" s="42" t="s">
        <v>241</v>
      </c>
      <c r="B45" s="51" t="s">
        <v>242</v>
      </c>
      <c r="C45" s="44">
        <v>0</v>
      </c>
      <c r="D45" s="45">
        <v>0</v>
      </c>
      <c r="E45" s="45">
        <v>0</v>
      </c>
      <c r="F45" s="45">
        <v>0</v>
      </c>
      <c r="G45" s="45">
        <v>3656.0549999999998</v>
      </c>
      <c r="H45" s="45">
        <v>0</v>
      </c>
      <c r="I45" s="45">
        <v>0</v>
      </c>
      <c r="J45" s="45">
        <v>0</v>
      </c>
      <c r="K45" s="46">
        <f t="shared" si="19"/>
        <v>3656.0549999999998</v>
      </c>
      <c r="L45" s="46">
        <f t="shared" si="14"/>
        <v>3656.0549999999998</v>
      </c>
    </row>
    <row r="46" spans="1:13" ht="15" x14ac:dyDescent="0.2">
      <c r="A46" s="42" t="s">
        <v>243</v>
      </c>
      <c r="B46" s="51" t="s">
        <v>244</v>
      </c>
      <c r="C46" s="44">
        <v>3869.0619999999999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6">
        <f t="shared" si="19"/>
        <v>3869.0619999999999</v>
      </c>
      <c r="L46" s="46">
        <f t="shared" si="14"/>
        <v>0</v>
      </c>
    </row>
    <row r="47" spans="1:13" ht="15" x14ac:dyDescent="0.2">
      <c r="A47" s="39" t="s">
        <v>245</v>
      </c>
      <c r="B47" s="40" t="s">
        <v>106</v>
      </c>
      <c r="C47" s="41">
        <f>C48</f>
        <v>400</v>
      </c>
      <c r="D47" s="41">
        <f t="shared" ref="D47:K47" si="20">D48</f>
        <v>0</v>
      </c>
      <c r="E47" s="41">
        <f t="shared" si="20"/>
        <v>0</v>
      </c>
      <c r="F47" s="41">
        <f t="shared" si="20"/>
        <v>250</v>
      </c>
      <c r="G47" s="41">
        <f t="shared" si="20"/>
        <v>0</v>
      </c>
      <c r="H47" s="41">
        <f t="shared" si="20"/>
        <v>0</v>
      </c>
      <c r="I47" s="41">
        <f t="shared" si="20"/>
        <v>0</v>
      </c>
      <c r="J47" s="41">
        <f t="shared" si="20"/>
        <v>0</v>
      </c>
      <c r="K47" s="41">
        <f t="shared" si="20"/>
        <v>650</v>
      </c>
      <c r="L47" s="46">
        <f t="shared" si="14"/>
        <v>250</v>
      </c>
    </row>
    <row r="48" spans="1:13" ht="15" x14ac:dyDescent="0.2">
      <c r="A48" s="42" t="s">
        <v>246</v>
      </c>
      <c r="B48" s="43" t="s">
        <v>247</v>
      </c>
      <c r="C48" s="44">
        <v>400</v>
      </c>
      <c r="D48" s="45"/>
      <c r="E48" s="45">
        <v>0</v>
      </c>
      <c r="F48" s="45">
        <v>250</v>
      </c>
      <c r="G48" s="45"/>
      <c r="H48" s="45">
        <v>0</v>
      </c>
      <c r="I48" s="45">
        <v>0</v>
      </c>
      <c r="J48" s="45">
        <v>0</v>
      </c>
      <c r="K48" s="46">
        <f>C48+L48</f>
        <v>650</v>
      </c>
      <c r="L48" s="46">
        <f t="shared" si="14"/>
        <v>250</v>
      </c>
    </row>
    <row r="49" spans="1:12" ht="42.75" x14ac:dyDescent="0.2">
      <c r="A49" s="39" t="s">
        <v>248</v>
      </c>
      <c r="B49" s="40" t="s">
        <v>87</v>
      </c>
      <c r="C49" s="41">
        <f>C50</f>
        <v>3000</v>
      </c>
      <c r="D49" s="41">
        <f t="shared" ref="D49:L49" si="21">D50</f>
        <v>0</v>
      </c>
      <c r="E49" s="41">
        <f t="shared" si="21"/>
        <v>450</v>
      </c>
      <c r="F49" s="41">
        <f t="shared" si="21"/>
        <v>0</v>
      </c>
      <c r="G49" s="41">
        <f t="shared" si="21"/>
        <v>0</v>
      </c>
      <c r="H49" s="41">
        <f t="shared" si="21"/>
        <v>0</v>
      </c>
      <c r="I49" s="41">
        <f t="shared" si="21"/>
        <v>0</v>
      </c>
      <c r="J49" s="41">
        <f t="shared" si="21"/>
        <v>0</v>
      </c>
      <c r="K49" s="41">
        <f t="shared" si="21"/>
        <v>3450</v>
      </c>
      <c r="L49" s="41">
        <f t="shared" si="21"/>
        <v>450</v>
      </c>
    </row>
    <row r="50" spans="1:12" ht="30" x14ac:dyDescent="0.2">
      <c r="A50" s="42" t="s">
        <v>249</v>
      </c>
      <c r="B50" s="43" t="s">
        <v>250</v>
      </c>
      <c r="C50" s="44">
        <v>3000</v>
      </c>
      <c r="D50" s="45">
        <v>0</v>
      </c>
      <c r="E50" s="45">
        <v>450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6">
        <f>C50+L50</f>
        <v>3450</v>
      </c>
      <c r="L50" s="46">
        <f>SUM(D50:J50)</f>
        <v>450</v>
      </c>
    </row>
    <row r="51" spans="1:12" ht="57" x14ac:dyDescent="0.2">
      <c r="A51" s="39" t="s">
        <v>251</v>
      </c>
      <c r="B51" s="40" t="s">
        <v>84</v>
      </c>
      <c r="C51" s="41">
        <f>SUM(C52:C54)</f>
        <v>10891</v>
      </c>
      <c r="D51" s="41">
        <f t="shared" ref="D51:K51" si="22">SUM(D52:D54)</f>
        <v>0</v>
      </c>
      <c r="E51" s="41">
        <f t="shared" si="22"/>
        <v>434.68961999999999</v>
      </c>
      <c r="F51" s="41">
        <f t="shared" si="22"/>
        <v>264.03199999999998</v>
      </c>
      <c r="G51" s="41">
        <f t="shared" si="22"/>
        <v>0</v>
      </c>
      <c r="H51" s="41">
        <f t="shared" si="22"/>
        <v>0</v>
      </c>
      <c r="I51" s="41">
        <f t="shared" si="22"/>
        <v>64.92</v>
      </c>
      <c r="J51" s="41">
        <f t="shared" si="22"/>
        <v>0</v>
      </c>
      <c r="K51" s="41">
        <f t="shared" si="22"/>
        <v>11654.64162</v>
      </c>
      <c r="L51" s="41">
        <f>SUM(L52:L54)</f>
        <v>763.64161999999999</v>
      </c>
    </row>
    <row r="52" spans="1:12" ht="45" x14ac:dyDescent="0.2">
      <c r="A52" s="42" t="s">
        <v>252</v>
      </c>
      <c r="B52" s="43" t="s">
        <v>253</v>
      </c>
      <c r="C52" s="44">
        <v>10891</v>
      </c>
      <c r="D52" s="45">
        <v>0</v>
      </c>
      <c r="E52" s="45">
        <v>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6">
        <f t="shared" ref="K52:K54" si="23">C52+L52</f>
        <v>10891</v>
      </c>
      <c r="L52" s="46">
        <f t="shared" ref="L52:L54" si="24">SUM(D52:J52)</f>
        <v>0</v>
      </c>
    </row>
    <row r="53" spans="1:12" ht="15" x14ac:dyDescent="0.2">
      <c r="A53" s="42" t="s">
        <v>254</v>
      </c>
      <c r="B53" s="43" t="s">
        <v>255</v>
      </c>
      <c r="C53" s="44">
        <v>0</v>
      </c>
      <c r="D53" s="45">
        <v>0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6">
        <f t="shared" si="23"/>
        <v>0</v>
      </c>
      <c r="L53" s="46">
        <f t="shared" si="24"/>
        <v>0</v>
      </c>
    </row>
    <row r="54" spans="1:12" ht="30" x14ac:dyDescent="0.2">
      <c r="A54" s="42" t="s">
        <v>256</v>
      </c>
      <c r="B54" s="43" t="s">
        <v>257</v>
      </c>
      <c r="C54" s="44">
        <v>0</v>
      </c>
      <c r="D54" s="45">
        <v>0</v>
      </c>
      <c r="E54" s="45">
        <v>434.68961999999999</v>
      </c>
      <c r="F54" s="45">
        <v>264.03199999999998</v>
      </c>
      <c r="G54" s="45">
        <v>0</v>
      </c>
      <c r="H54" s="45">
        <v>0</v>
      </c>
      <c r="I54" s="45">
        <v>64.92</v>
      </c>
      <c r="J54" s="45">
        <v>0</v>
      </c>
      <c r="K54" s="46">
        <f t="shared" si="23"/>
        <v>763.64161999999999</v>
      </c>
      <c r="L54" s="46">
        <f t="shared" si="24"/>
        <v>763.64161999999999</v>
      </c>
    </row>
    <row r="55" spans="1:12" ht="14.25" x14ac:dyDescent="0.2">
      <c r="A55" s="86" t="s">
        <v>258</v>
      </c>
      <c r="B55" s="87"/>
      <c r="C55" s="54">
        <f t="shared" ref="C55:F55" si="25">C51+C49+C47+C43+C38+C36+C30+C24+C18+C14+C8+C16+C28</f>
        <v>491405.07500000001</v>
      </c>
      <c r="D55" s="54">
        <f t="shared" si="25"/>
        <v>84073.813999999998</v>
      </c>
      <c r="E55" s="54">
        <f t="shared" si="25"/>
        <v>32589.065289999999</v>
      </c>
      <c r="F55" s="54">
        <f t="shared" si="25"/>
        <v>39102.7984</v>
      </c>
      <c r="G55" s="54">
        <f>G51+G49+G47+G43+G38+G36+G30+G24+G18+G14+G8+G16+G28</f>
        <v>11628.558999999999</v>
      </c>
      <c r="H55" s="54">
        <f t="shared" ref="H55:L55" si="26">H51+H49+H47+H43+H38+H36+H30+H24+H18+H14+H8+H16+H28</f>
        <v>5800</v>
      </c>
      <c r="I55" s="54">
        <f t="shared" si="26"/>
        <v>18988.007999999998</v>
      </c>
      <c r="J55" s="54">
        <f t="shared" si="26"/>
        <v>-1063.2459999999999</v>
      </c>
      <c r="K55" s="54">
        <f t="shared" si="26"/>
        <v>682524.07368999999</v>
      </c>
      <c r="L55" s="54">
        <f t="shared" si="26"/>
        <v>191118.99869000004</v>
      </c>
    </row>
    <row r="56" spans="1:12" x14ac:dyDescent="0.2">
      <c r="A56" s="32"/>
      <c r="B56" s="32"/>
      <c r="C56" s="32"/>
      <c r="D56" s="32"/>
      <c r="E56" s="32"/>
      <c r="F56" s="60"/>
      <c r="G56" s="32"/>
      <c r="H56" s="32"/>
      <c r="I56" s="32"/>
      <c r="J56" s="32"/>
      <c r="K56" s="55"/>
      <c r="L56" s="55"/>
    </row>
    <row r="57" spans="1:12" x14ac:dyDescent="0.2">
      <c r="A57" s="82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</row>
    <row r="58" spans="1:12" x14ac:dyDescent="0.2">
      <c r="C58" s="57"/>
      <c r="D58" s="62"/>
    </row>
  </sheetData>
  <mergeCells count="6">
    <mergeCell ref="A57:L57"/>
    <mergeCell ref="A2:L2"/>
    <mergeCell ref="A5:A6"/>
    <mergeCell ref="B5:B6"/>
    <mergeCell ref="C5:L5"/>
    <mergeCell ref="A55:B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2025-02-26T13:26:06Z</cp:lastPrinted>
  <dcterms:created xsi:type="dcterms:W3CDTF">2024-03-27T09:15:37Z</dcterms:created>
  <dcterms:modified xsi:type="dcterms:W3CDTF">2025-02-26T13:26:09Z</dcterms:modified>
</cp:coreProperties>
</file>