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3365"/>
  </bookViews>
  <sheets>
    <sheet name="КП по доходам" sheetId="1" r:id="rId1"/>
  </sheets>
  <definedNames>
    <definedName name="_xlnm.Print_Titles" localSheetId="0">'КП по доходам'!$5:$6</definedName>
  </definedNames>
  <calcPr calcId="145621" iterate="1"/>
</workbook>
</file>

<file path=xl/calcChain.xml><?xml version="1.0" encoding="utf-8"?>
<calcChain xmlns="http://schemas.openxmlformats.org/spreadsheetml/2006/main">
  <c r="AH95" i="1" l="1"/>
  <c r="AI95" i="1"/>
  <c r="AK95" i="1" s="1"/>
  <c r="AG95" i="1"/>
  <c r="AJ95" i="1" s="1"/>
  <c r="AH71" i="1"/>
  <c r="AI71" i="1"/>
  <c r="AG71" i="1"/>
  <c r="AJ81" i="1"/>
  <c r="AK81" i="1"/>
  <c r="AJ82" i="1"/>
  <c r="AK82" i="1"/>
  <c r="AJ83" i="1"/>
  <c r="AK83" i="1"/>
  <c r="AJ84" i="1"/>
  <c r="AK84" i="1"/>
  <c r="AH85" i="1"/>
  <c r="AI85" i="1"/>
  <c r="AK85" i="1" s="1"/>
  <c r="AG85" i="1"/>
  <c r="AJ85" i="1" s="1"/>
  <c r="AJ73" i="1"/>
  <c r="AK73" i="1"/>
  <c r="AJ74" i="1"/>
  <c r="AK74" i="1"/>
  <c r="AJ75" i="1"/>
  <c r="AK75" i="1"/>
  <c r="AJ76" i="1"/>
  <c r="AK76" i="1"/>
  <c r="AJ77" i="1"/>
  <c r="AK77" i="1"/>
  <c r="AJ78" i="1"/>
  <c r="AK78" i="1"/>
  <c r="AJ79" i="1"/>
  <c r="AK79" i="1"/>
  <c r="AH80" i="1"/>
  <c r="AI80" i="1"/>
  <c r="AK80" i="1" s="1"/>
  <c r="AG80" i="1"/>
  <c r="AH72" i="1"/>
  <c r="AI72" i="1"/>
  <c r="AK72" i="1" s="1"/>
  <c r="AG72" i="1"/>
  <c r="AH66" i="1"/>
  <c r="AI66" i="1"/>
  <c r="AG66" i="1"/>
  <c r="AJ58" i="1"/>
  <c r="AK58" i="1"/>
  <c r="AJ59" i="1"/>
  <c r="AK59" i="1"/>
  <c r="AH60" i="1"/>
  <c r="AI60" i="1"/>
  <c r="AG60" i="1"/>
  <c r="AJ50" i="1"/>
  <c r="AK50" i="1"/>
  <c r="AJ51" i="1"/>
  <c r="AK51" i="1"/>
  <c r="AJ52" i="1"/>
  <c r="AK52" i="1"/>
  <c r="AJ53" i="1"/>
  <c r="AK53" i="1"/>
  <c r="AJ54" i="1"/>
  <c r="AK54" i="1"/>
  <c r="AJ55" i="1"/>
  <c r="AK55" i="1"/>
  <c r="AJ56" i="1"/>
  <c r="AK56" i="1"/>
  <c r="AH57" i="1"/>
  <c r="AI57" i="1"/>
  <c r="AJ57" i="1" s="1"/>
  <c r="AG57" i="1"/>
  <c r="AH49" i="1"/>
  <c r="AK49" i="1" s="1"/>
  <c r="AI49" i="1"/>
  <c r="AG49" i="1"/>
  <c r="AJ49" i="1" s="1"/>
  <c r="AJ38" i="1"/>
  <c r="AK38" i="1"/>
  <c r="AJ39" i="1"/>
  <c r="AK39" i="1"/>
  <c r="AJ40" i="1"/>
  <c r="AK40" i="1"/>
  <c r="AJ41" i="1"/>
  <c r="AK41" i="1"/>
  <c r="AJ42" i="1"/>
  <c r="AK42" i="1"/>
  <c r="AK43" i="1"/>
  <c r="AH43" i="1"/>
  <c r="AI43" i="1"/>
  <c r="AG43" i="1"/>
  <c r="AJ32" i="1"/>
  <c r="AK32" i="1"/>
  <c r="AJ33" i="1"/>
  <c r="AK33" i="1"/>
  <c r="AJ34" i="1"/>
  <c r="AK34" i="1"/>
  <c r="AJ35" i="1"/>
  <c r="AK35" i="1"/>
  <c r="AJ36" i="1"/>
  <c r="AK36" i="1"/>
  <c r="AH37" i="1"/>
  <c r="AI37" i="1"/>
  <c r="AG37" i="1"/>
  <c r="AJ37" i="1" s="1"/>
  <c r="AH31" i="1"/>
  <c r="AI31" i="1"/>
  <c r="AK31" i="1" s="1"/>
  <c r="AG31" i="1"/>
  <c r="AH21" i="1"/>
  <c r="AH7" i="1" s="1"/>
  <c r="AI21" i="1"/>
  <c r="AG21" i="1"/>
  <c r="AJ10" i="1"/>
  <c r="AK10" i="1"/>
  <c r="AJ11" i="1"/>
  <c r="AK11" i="1"/>
  <c r="AJ12" i="1"/>
  <c r="AK12" i="1"/>
  <c r="AJ13" i="1"/>
  <c r="AK13" i="1"/>
  <c r="AJ14" i="1"/>
  <c r="AK14" i="1"/>
  <c r="AH15" i="1"/>
  <c r="AI15" i="1"/>
  <c r="AJ15" i="1" s="1"/>
  <c r="AG15" i="1"/>
  <c r="AI9" i="1"/>
  <c r="AK9" i="1" s="1"/>
  <c r="AH9" i="1"/>
  <c r="AG9" i="1"/>
  <c r="AJ9" i="1" s="1"/>
  <c r="AJ80" i="1" l="1"/>
  <c r="AK15" i="1"/>
  <c r="AI46" i="1"/>
  <c r="AJ21" i="1"/>
  <c r="AG7" i="1"/>
  <c r="AH46" i="1"/>
  <c r="AJ72" i="1"/>
  <c r="AJ31" i="1"/>
  <c r="AK37" i="1"/>
  <c r="AJ43" i="1"/>
  <c r="AI7" i="1"/>
  <c r="AG46" i="1"/>
  <c r="AJ66" i="1"/>
  <c r="AK66" i="1"/>
  <c r="AK60" i="1"/>
  <c r="AK57" i="1"/>
  <c r="AK21" i="1"/>
  <c r="AG108" i="1" l="1"/>
  <c r="AG94" i="1"/>
  <c r="AJ94" i="1" s="1"/>
  <c r="AJ104" i="1"/>
  <c r="AK104" i="1"/>
  <c r="AJ102" i="1"/>
  <c r="AK102" i="1"/>
  <c r="AJ101" i="1"/>
  <c r="AK101" i="1"/>
  <c r="AJ100" i="1"/>
  <c r="AK100" i="1"/>
  <c r="AJ71" i="1"/>
  <c r="AJ67" i="1"/>
  <c r="AK67" i="1"/>
  <c r="AJ68" i="1"/>
  <c r="AK68" i="1"/>
  <c r="AJ69" i="1"/>
  <c r="AK69" i="1"/>
  <c r="AJ70" i="1"/>
  <c r="AG65" i="1"/>
  <c r="AJ65" i="1" s="1"/>
  <c r="AJ46" i="1"/>
  <c r="AJ7" i="1"/>
  <c r="AK8" i="1"/>
  <c r="AK16" i="1"/>
  <c r="AK17" i="1"/>
  <c r="AK18" i="1"/>
  <c r="AK19" i="1"/>
  <c r="AK20" i="1"/>
  <c r="AK22" i="1"/>
  <c r="AK23" i="1"/>
  <c r="AK25" i="1"/>
  <c r="AK26" i="1"/>
  <c r="AK27" i="1"/>
  <c r="AK28" i="1"/>
  <c r="AK30" i="1"/>
  <c r="AK44" i="1"/>
  <c r="AK45" i="1"/>
  <c r="AK46" i="1"/>
  <c r="AK47" i="1"/>
  <c r="AK48" i="1"/>
  <c r="AK61" i="1"/>
  <c r="AK62" i="1"/>
  <c r="AK63" i="1"/>
  <c r="AK64" i="1"/>
  <c r="AK65" i="1"/>
  <c r="AK71" i="1"/>
  <c r="AK86" i="1"/>
  <c r="AK87" i="1"/>
  <c r="AK88" i="1"/>
  <c r="AK89" i="1"/>
  <c r="AK90" i="1"/>
  <c r="AK91" i="1"/>
  <c r="AK92" i="1"/>
  <c r="AK93" i="1"/>
  <c r="AK94" i="1"/>
  <c r="AK96" i="1"/>
  <c r="AK97" i="1"/>
  <c r="AK98" i="1"/>
  <c r="AK99" i="1"/>
  <c r="AK103" i="1"/>
  <c r="AK105" i="1"/>
  <c r="AK106" i="1"/>
  <c r="AK107" i="1"/>
  <c r="AK108" i="1"/>
  <c r="AK109" i="1"/>
  <c r="AK110" i="1"/>
  <c r="AK111" i="1"/>
  <c r="AK112" i="1"/>
  <c r="AK7" i="1"/>
  <c r="AJ111" i="1"/>
  <c r="AJ110" i="1"/>
  <c r="AJ109" i="1"/>
  <c r="AJ108" i="1"/>
  <c r="AJ107" i="1"/>
  <c r="AJ106" i="1"/>
  <c r="AJ105" i="1"/>
  <c r="AJ103" i="1"/>
  <c r="AJ99" i="1"/>
  <c r="AJ98" i="1"/>
  <c r="AJ97" i="1"/>
  <c r="AJ96" i="1"/>
  <c r="AJ91" i="1"/>
  <c r="AJ90" i="1"/>
  <c r="AJ89" i="1"/>
  <c r="AJ87" i="1"/>
  <c r="AJ86" i="1"/>
  <c r="AJ64" i="1"/>
  <c r="AJ63" i="1"/>
  <c r="AJ62" i="1"/>
  <c r="AJ61" i="1"/>
  <c r="AJ47" i="1"/>
  <c r="AJ45" i="1"/>
  <c r="AJ44" i="1"/>
  <c r="AJ30" i="1"/>
  <c r="AJ28" i="1"/>
  <c r="AJ27" i="1"/>
  <c r="AJ26" i="1"/>
  <c r="AJ25" i="1"/>
  <c r="AJ23" i="1"/>
  <c r="AJ22" i="1"/>
  <c r="AJ20" i="1"/>
  <c r="AJ19" i="1"/>
  <c r="AJ18" i="1"/>
  <c r="AJ17" i="1"/>
  <c r="AJ16" i="1"/>
  <c r="AG112" i="1" l="1"/>
  <c r="AJ112" i="1" s="1"/>
</calcChain>
</file>

<file path=xl/sharedStrings.xml><?xml version="1.0" encoding="utf-8"?>
<sst xmlns="http://schemas.openxmlformats.org/spreadsheetml/2006/main" count="349" uniqueCount="304">
  <si>
    <t>Всего доходов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</si>
  <si>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</si>
  <si>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1 16 11 050 01 0000 140</t>
  </si>
  <si>
    <t>825</t>
  </si>
  <si>
    <t>82511611050010000140</t>
  </si>
  <si>
    <t>82511610123010051140</t>
  </si>
  <si>
    <t>Министерство природных ресурсов и экологии Республики Карелия</t>
  </si>
  <si>
    <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</si>
  <si>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</si>
  <si>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82211601203010000140</t>
  </si>
  <si>
    <t>1 16 01 203 01 0000 140</t>
  </si>
  <si>
    <t>822</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</si>
  <si>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</si>
  <si>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82211601193010000140</t>
  </si>
  <si>
    <t>1 16 01 193 01 0000 140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</si>
  <si>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</si>
  <si>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82211601173010000140</t>
  </si>
  <si>
    <t>1 16 01 173 01 0000 140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</si>
  <si>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</si>
  <si>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82211601153010000140</t>
  </si>
  <si>
    <t>1 16 01 153 01 0000 140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</si>
  <si>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</si>
  <si>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82211601083010000140</t>
  </si>
  <si>
    <t>1 16 01 083 01 0000 140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</si>
  <si>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</si>
  <si>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82211601073010000140</t>
  </si>
  <si>
    <t>1 16 01 073 01 0000 140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</si>
  <si>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</si>
  <si>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82211601063010000140</t>
  </si>
  <si>
    <t>1 16 01 063 01 0000 140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</si>
  <si>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</si>
  <si>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82211601053010000140</t>
  </si>
  <si>
    <t>1 16 01 053 01 0000 140</t>
  </si>
  <si>
    <t>Управление Республики Карелия по обеспечению деятельности мировых судей</t>
  </si>
  <si>
    <t>810</t>
  </si>
  <si>
    <t>Государственный комитет Республики Карелия по обеспечению жизнедеятельности и безопасности населения</t>
  </si>
  <si>
    <t>182</t>
  </si>
  <si>
    <t>18210504020021000110</t>
  </si>
  <si>
    <t>18210504020020000110</t>
  </si>
  <si>
    <t>Единый сельскохозяйственный налог</t>
  </si>
  <si>
    <t>18210503010011000110</t>
  </si>
  <si>
    <t>18210503010010000110</t>
  </si>
  <si>
    <t>18210503000010000110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</si>
  <si>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</si>
  <si>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18210501021011000110</t>
  </si>
  <si>
    <t>1 05 01 021 01 1000 110</t>
  </si>
  <si>
    <t>Налог, взимаемый с налогоплательщиков, выбравших в качестве объекта налогообложения доходы</t>
  </si>
  <si>
    <t>18210501011011000110</t>
  </si>
  <si>
    <t>1 05 01 011 01 1000 110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</si>
  <si>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</si>
  <si>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18210302261010000110</t>
  </si>
  <si>
    <t>1 03 02 261 01 0000 110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</si>
  <si>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</si>
  <si>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</si>
  <si>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1 03 02 251 01 0000 110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</si>
  <si>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</si>
  <si>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</si>
  <si>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1 03 02 241 01 0000 110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</si>
  <si>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</si>
  <si>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18210302231010000110</t>
  </si>
  <si>
    <t>1 03 02 231 01 0000 110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</si>
  <si>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</si>
  <si>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18210102140011000110</t>
  </si>
  <si>
    <t>1 01 02 140 01 1000 110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</si>
  <si>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</si>
  <si>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18210102130011000110</t>
  </si>
  <si>
    <t>18210102130010000110</t>
  </si>
  <si>
    <t>18210102000010000110</t>
  </si>
  <si>
    <t>1 01 02 130 01 1000 110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</si>
  <si>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</si>
  <si>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18210102080011000110</t>
  </si>
  <si>
    <t>18210102080010000110</t>
  </si>
  <si>
    <t>1 01 02 080 01 1000 110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</si>
  <si>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</si>
  <si>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18210102040011000110</t>
  </si>
  <si>
    <t>18210102040010000110</t>
  </si>
  <si>
    <t>1 01 02 040 01 1000 110</t>
  </si>
  <si>
    <t>18210102030010000110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</si>
  <si>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</si>
  <si>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18210102030011000110</t>
  </si>
  <si>
    <t>1 01 02 030 01 1000 110</t>
  </si>
  <si>
    <t>18210102020010000110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</si>
  <si>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</si>
  <si>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18210102020011000110</t>
  </si>
  <si>
    <t>1 01 02 020 01 1000 110</t>
  </si>
  <si>
    <t>18210102010010000110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</si>
  <si>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</si>
  <si>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18210102010011000110</t>
  </si>
  <si>
    <t>1 01 02 010 01 1000 110</t>
  </si>
  <si>
    <t>Федеральная налоговая служба</t>
  </si>
  <si>
    <t>04811201041016000120</t>
  </si>
  <si>
    <t>04811201041010000120</t>
  </si>
  <si>
    <t>1 12 01 041 01 6000 120</t>
  </si>
  <si>
    <t>048</t>
  </si>
  <si>
    <t>Плата за сброс загрязняющих веществ в водные объекты</t>
  </si>
  <si>
    <t>04811201030016000120</t>
  </si>
  <si>
    <t>04811201000010000120</t>
  </si>
  <si>
    <t>1 12 01 030 01 6000 120</t>
  </si>
  <si>
    <t>Плата за выбросы загрязняющих веществ в атмосферный воздух стационарными объектами</t>
  </si>
  <si>
    <t>04811201010016000120</t>
  </si>
  <si>
    <t>1 12 01 010 01 6000 120</t>
  </si>
  <si>
    <t>04811201010012100120</t>
  </si>
  <si>
    <t>04811201010010000120</t>
  </si>
  <si>
    <t>Федеральная служба по надзору в сфере природопользования</t>
  </si>
  <si>
    <t>040</t>
  </si>
  <si>
    <t>Прочие межбюджетные трансферты, передаваемые бюджетам муниципальных районов</t>
  </si>
  <si>
    <t>04020249999050000150</t>
  </si>
  <si>
    <t>2 02 49 999 05 0000 150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</si>
  <si>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</si>
  <si>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04020245303050000150</t>
  </si>
  <si>
    <t>2 02 45 303 05 0000 150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</si>
  <si>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</si>
  <si>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04020245050050000150</t>
  </si>
  <si>
    <t>2 02 45 050 05 0000 150</t>
  </si>
  <si>
    <t>Прочие субвенции бюджетам муниципальных районов</t>
  </si>
  <si>
    <t>04020239999050000150</t>
  </si>
  <si>
    <t>2 02 39 999 05 0000 150</t>
  </si>
  <si>
    <t>Субвенции бюджетам муниципальных районов на выполнение передаваемых полномочий субъектов Российской Федерации</t>
  </si>
  <si>
    <t>04020230024050000150</t>
  </si>
  <si>
    <t>2 02 30 024 05 0000 150</t>
  </si>
  <si>
    <t>Прочие субсидии бюджетам муниципальных районов</t>
  </si>
  <si>
    <t>04020229999050000150</t>
  </si>
  <si>
    <t>2 02 29 999 05 0000 150</t>
  </si>
  <si>
    <t>Субсидии бюджетам муниципальных районов на софинансирование закупки и монтажа оборудования для создания "умных" спортивных площадок</t>
  </si>
  <si>
    <t>04020225753050000150</t>
  </si>
  <si>
    <t>2 02 25 753 05 0000 150</t>
  </si>
  <si>
    <t>Субсидии бюджетам муниципальных районов на реализацию мероприятий по модернизации школьных систем образования</t>
  </si>
  <si>
    <t>04020225750050000150</t>
  </si>
  <si>
    <t>2 02 25 750 05 0000 150</t>
  </si>
  <si>
    <t>Субсидии бюджетам муниципальных районов на создание виртуальных концертных залов</t>
  </si>
  <si>
    <t>04020225453050000150</t>
  </si>
  <si>
    <t>2 02 25 453 05 0000 150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</si>
  <si>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</si>
  <si>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04020225304050000150</t>
  </si>
  <si>
    <t>2 02 25 304 05 0000 150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</si>
  <si>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</si>
  <si>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04020225179050000150</t>
  </si>
  <si>
    <t>2 02 25 179 05 0000 150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</si>
  <si>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</si>
  <si>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04020225098050000150</t>
  </si>
  <si>
    <t>2 02 25 098 05 0000 150</t>
  </si>
  <si>
    <t>Муниципальное учреждение "Районное управление образования и по делам молодежи"</t>
  </si>
  <si>
    <t>03120249999050000150</t>
  </si>
  <si>
    <t>031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</si>
  <si>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</si>
  <si>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03120240014050000150</t>
  </si>
  <si>
    <t>2 02 40 014 05 0000 150</t>
  </si>
  <si>
    <t>Единая субвенция бюджетам муниципальных районов из бюджета субъекта Российской Федерации</t>
  </si>
  <si>
    <t>03120236900050000150</t>
  </si>
  <si>
    <t>2 02 36 900 05 0000 150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</si>
  <si>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</si>
  <si>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03120235120050000150</t>
  </si>
  <si>
    <t>2 02 35 120 05 0000 150</t>
  </si>
  <si>
    <t>Субвенции бюджетам муниципальных районов на осуществление первичного воинского учета на территориях, где отсутствуют военные комиссариаты</t>
  </si>
  <si>
    <t>03120235118050000150</t>
  </si>
  <si>
    <t>2 02 35 118 05 0000 150</t>
  </si>
  <si>
    <t>03120230024050000150</t>
  </si>
  <si>
    <t>03120229999050000150</t>
  </si>
  <si>
    <t>Субсидии бюджетам муниципальных районов на поддержку отрасли культуры</t>
  </si>
  <si>
    <t>03120225519050000150</t>
  </si>
  <si>
    <t>2 02 25 519 05 0000 150</t>
  </si>
  <si>
    <t>Субсидии бюджетам муниципальных районов на реализацию мероприятий по обеспечению жильем молодых семей</t>
  </si>
  <si>
    <t>03120225497050000150</t>
  </si>
  <si>
    <t>2 02 25 497 05 0000 150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</si>
  <si>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</si>
  <si>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03120220302050000150</t>
  </si>
  <si>
    <t>2 02 20 302 05 0000 150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</si>
  <si>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</si>
  <si>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03120220299050000150</t>
  </si>
  <si>
    <t>2 02 20 299 05 0000 150</t>
  </si>
  <si>
    <t>03111701050050000180</t>
  </si>
  <si>
    <t>03111701050050000000</t>
  </si>
  <si>
    <t>03111610032050000140</t>
  </si>
  <si>
    <t>03111602020020000140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</si>
  <si>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</si>
  <si>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03111406013130000430</t>
  </si>
  <si>
    <t>1 14 06 013 13 0000 430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</si>
  <si>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</si>
  <si>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03111406013050000430</t>
  </si>
  <si>
    <t>1 14 06 013 05 0000 430</t>
  </si>
  <si>
    <t>03111402053050000410</t>
  </si>
  <si>
    <t>03111301995050000130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</si>
  <si>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</si>
  <si>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03111109080050000120</t>
  </si>
  <si>
    <t>1 11 09 080 05 0000 120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</si>
  <si>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</si>
  <si>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03111109045050000120</t>
  </si>
  <si>
    <t>1 11 09 045 05 0000 120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</si>
  <si>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</si>
  <si>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03111105313050000120</t>
  </si>
  <si>
    <t>1 11 05 313 05 0000 120</t>
  </si>
  <si>
    <t>Доходы от сдачи в аренду имущества, составляющего казну муниципальных районов (за исключением земельных участков)</t>
  </si>
  <si>
    <t>03111105075050000120</t>
  </si>
  <si>
    <t>1 11 05 075 05 0000 120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</si>
  <si>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</si>
  <si>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03111105035050000120</t>
  </si>
  <si>
    <t>1 11 05 035 05 0000 120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</si>
  <si>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</si>
  <si>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03111105013130000120</t>
  </si>
  <si>
    <t>1 11 05 013 13 0000 120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</si>
  <si>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</si>
  <si>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03111105013050000120</t>
  </si>
  <si>
    <t>1 11 05 013 05 0000 120</t>
  </si>
  <si>
    <t>03110807150010000110</t>
  </si>
  <si>
    <t>Администрация Лахденпохского муниципального района</t>
  </si>
  <si>
    <t>Квартал 4</t>
  </si>
  <si>
    <t>Декабрь</t>
  </si>
  <si>
    <t>Ноябрь</t>
  </si>
  <si>
    <t>Октябрь</t>
  </si>
  <si>
    <t>9 месяцев</t>
  </si>
  <si>
    <t>Квартал 3</t>
  </si>
  <si>
    <t>Сентябрь</t>
  </si>
  <si>
    <t>Август</t>
  </si>
  <si>
    <t>Июль</t>
  </si>
  <si>
    <t>Полугодие</t>
  </si>
  <si>
    <t>Квартал 2</t>
  </si>
  <si>
    <t>Июнь</t>
  </si>
  <si>
    <t>Май</t>
  </si>
  <si>
    <t>Апрель</t>
  </si>
  <si>
    <t>Квартал 1</t>
  </si>
  <si>
    <t>Март</t>
  </si>
  <si>
    <t>Февраль</t>
  </si>
  <si>
    <t>Январь</t>
  </si>
  <si>
    <t>средств</t>
  </si>
  <si>
    <t>Код</t>
  </si>
  <si>
    <t>доходов бюджета</t>
  </si>
  <si>
    <t>главного администратора доходов</t>
  </si>
  <si>
    <t>План</t>
  </si>
  <si>
    <t>Тип</t>
  </si>
  <si>
    <t>Наименование главных администраторов доходов и вида (подвида) доходов бюджета</t>
  </si>
  <si>
    <t>Код бюджетной классификации Российской Федерации</t>
  </si>
  <si>
    <t>ПЛАН первоначальный, тыс.рублей</t>
  </si>
  <si>
    <t>ПЛАН уточненный, тыс.рублей</t>
  </si>
  <si>
    <t>ФАКТ, тыс.рублей</t>
  </si>
  <si>
    <t>Процент исполнения</t>
  </si>
  <si>
    <t>к первоначаль-ному плану</t>
  </si>
  <si>
    <t>к уточненному плану</t>
  </si>
  <si>
    <t>Исполнение прогнозных показателей по доходам бюджета</t>
  </si>
  <si>
    <t>Лахденпохского муниципального района по главным администраторам доходов за 2024 год</t>
  </si>
  <si>
    <t>2 02 35 082 05 0000 150</t>
  </si>
  <si>
    <t>Субвенция бюджетам муниципальных районов на предоставление жилых помещений детям-сиротам и детям, оставшимся без попечения родителей, лицам из числа по договорам найма специализированных жилых помещений</t>
  </si>
  <si>
    <t>Плата за размещение отходов производства</t>
  </si>
  <si>
    <t>Плата за размещение твердых коммунальных отходов</t>
  </si>
  <si>
    <t>1 12 01 042 01 6000 120</t>
  </si>
  <si>
    <t>%</t>
  </si>
  <si>
    <t>1 16 01 113 01 0000 140</t>
  </si>
  <si>
    <t>1 16 01 133 01 0000 140</t>
  </si>
  <si>
    <t>1 16 01 143 01 0000 140</t>
  </si>
  <si>
    <t>1 16 01 163 01 0000 140</t>
  </si>
  <si>
    <t>1 08 07 000 01 0000 110</t>
  </si>
  <si>
    <t>Государственная пошлина за государственную регистрацию, а также за совершение прочих юридически значимых действий</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</si>
  <si>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</si>
  <si>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</si>
  <si>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1 11 09 000 00 0000 120</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</si>
  <si>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</si>
  <si>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1 13 01 000 00 0000 130</t>
  </si>
  <si>
    <t xml:space="preserve">Доходы от оказания платных услуг (работ)
</t>
  </si>
  <si>
    <t>1 13 02 000 00 0000 120</t>
  </si>
  <si>
    <t xml:space="preserve">Доходы от компенсации затрат государства
</t>
  </si>
  <si>
    <t>1 14 02 000 00 0000 410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</si>
  <si>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</si>
  <si>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1 14 06 000 00 0000 430</t>
  </si>
  <si>
    <t xml:space="preserve">Доходы от продажи земельных участков, находящихся в государственной и муниципальной собственности
</t>
  </si>
  <si>
    <t>1 16 01 000 00 0000 140</t>
  </si>
  <si>
    <t xml:space="preserve">Административные штрафы, установленные Кодексом Российской Федерации об административных правонарушениях
</t>
  </si>
  <si>
    <t>1 16 02 000 02 0000 140</t>
  </si>
  <si>
    <t xml:space="preserve">Административные штрафы, установленные законами субъектов Российской Федерации об административных правонарушениях
</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</si>
  <si>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</si>
  <si>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</si>
  <si>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1 16 10 032 00 0000 140</t>
  </si>
  <si>
    <t>Платежи в целях возмещения причиненного ущерба (убытков)</t>
  </si>
  <si>
    <t>1 17 01 000 00 0000 180</t>
  </si>
  <si>
    <t>Невыясненные поступления</t>
  </si>
  <si>
    <t>2 02 10 000 00 0000 150</t>
  </si>
  <si>
    <t xml:space="preserve">Дотации бюджетам бюджетной системы Российской Федерации
</t>
  </si>
  <si>
    <t>2 02 20 000 00 0000 150</t>
  </si>
  <si>
    <t>Субсидии бюджетам бюджетной системы Российской Федерации (межбюджетные субсидии)</t>
  </si>
  <si>
    <t>2 02 30 000 00 0000 150</t>
  </si>
  <si>
    <t xml:space="preserve">Субвенции бюджетам бюджетной системы Российской Федерации
</t>
  </si>
  <si>
    <t>2 02 40 000 00 0000 150</t>
  </si>
  <si>
    <t xml:space="preserve">Иные межбюджетные трансферты
</t>
  </si>
  <si>
    <t>2 19 00 000 00 0000 150</t>
  </si>
  <si>
    <t>03121960010050000150</t>
  </si>
  <si>
    <t>Возврат прочих остатков субсидий, субвенций и иных межбюджетных трансфертов, имеющих целевое назначение, прошлых лет</t>
  </si>
  <si>
    <t>1 12 01 000 01 0000 120</t>
  </si>
  <si>
    <t xml:space="preserve">Плата за негативное воздействие на окружающую среду
</t>
  </si>
  <si>
    <t>Налог на доходы физических лиц</t>
  </si>
  <si>
    <t>1 05 01 000 00 0000 110</t>
  </si>
  <si>
    <t xml:space="preserve">Налог, взимаемый в связи с применением упрощенной системы налогообложения
</t>
  </si>
  <si>
    <t xml:space="preserve">Единый налог на вмененный доход для отдельных видов деятельности
</t>
  </si>
  <si>
    <t>Налог, взимаемый в связи с применением патентной системы налогообложения</t>
  </si>
  <si>
    <t>1 08 03 000 01 0000 110</t>
  </si>
  <si>
    <t xml:space="preserve">Государственная пошлина по делам, рассматриваемым в судах общей юрисдикции, мировыми судьями
</t>
  </si>
  <si>
    <t>Акцизы по подакцизным товарам (продукции), производимым на территории Российской Федерации</t>
  </si>
  <si>
    <t>1 01 02 000 01 0000 110</t>
  </si>
  <si>
    <t>1 03 02 000 01 0000 110</t>
  </si>
  <si>
    <t>1 05 02 000 02 0000 110</t>
  </si>
  <si>
    <t>1 05 03 000 01 0000 110</t>
  </si>
  <si>
    <t>1 05 04 000 02 0000 110</t>
  </si>
  <si>
    <t>1 16 01 000 01 0000 140</t>
  </si>
  <si>
    <t>1 16 10 000 00 0000 140</t>
  </si>
  <si>
    <t xml:space="preserve">Платежи в целях возмещения причиненного ущерба (убытков)
</t>
  </si>
  <si>
    <t>1 16 11 000 00 0000 140</t>
  </si>
  <si>
    <t>Платежи, уплачиваемые в целях возмещения вреда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</si>
</sst>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Red]\-#,##0.00"/>
    <numFmt numFmtId="165" formatCode="#,##0;[Red]\-#,##0;0"/>
    <numFmt numFmtId="166" formatCode="#,##0.00;[Red]\-#,##0.00;0.00"/>
    <numFmt numFmtId="167" formatCode="00\.00\.00"/>
  </numFmts>
  <fonts count="11" x14ac:knownFonts="1">
    <font>
      <sz val="10"/>
      <name val="Arial"/>
      <charset val="204"/>
    </font>
    <font>
      <sz val="8"/>
      <name val="Arial"/>
      <charset val="204"/>
    </font>
    <font>
      <u/>
      <sz val="8"/>
      <name val="Arial"/>
      <charset val="204"/>
    </font>
    <font>
      <b/>
      <sz val="8"/>
      <name val="Arial"/>
      <charset val="204"/>
    </font>
    <font>
      <b/>
      <sz val="9"/>
      <name val="Arial"/>
      <charset val="204"/>
    </font>
    <font>
      <b/>
      <i/>
      <sz val="8"/>
      <name val="Arial"/>
      <charset val="204"/>
    </font>
    <font>
      <sz val="8"/>
      <name val="Arial"/>
      <family val="2"/>
      <charset val="204"/>
    </font>
    <font>
      <b/>
      <sz val="7"/>
      <name val="Arial"/>
      <family val="2"/>
      <charset val="204"/>
    </font>
    <font>
      <sz val="10"/>
      <name val="Arial"/>
      <family val="2"/>
      <charset val="204"/>
    </font>
    <font>
      <b/>
      <sz val="11"/>
      <name val="Arial"/>
      <family val="2"/>
      <charset val="204"/>
    </font>
    <font>
      <b/>
      <sz val="8"/>
      <name val="Arial"/>
      <family val="2"/>
      <charset val="204"/>
    </font>
  </fonts>
  <fills count="8">
    <fill>
      <patternFill patternType="none"/>
    </fill>
    <fill>
      <patternFill patternType="gray125"/>
    </fill>
    <fill>
      <patternFill patternType="solid">
        <fgColor indexed="47"/>
      </patternFill>
    </fill>
    <fill>
      <patternFill patternType="solid">
        <fgColor indexed="55"/>
      </patternFill>
    </fill>
    <fill>
      <patternFill patternType="solid">
        <fgColor indexed="23"/>
      </patternFill>
    </fill>
    <fill>
      <patternFill patternType="solid">
        <fgColor indexed="63"/>
      </patternFill>
    </fill>
    <fill>
      <patternFill patternType="solid">
        <fgColor indexed="60"/>
      </patternFill>
    </fill>
    <fill>
      <patternFill patternType="solid">
        <fgColor indexed="59"/>
      </patternFill>
    </fill>
  </fills>
  <borders count="17">
    <border>
      <left/>
      <right/>
      <top/>
      <bottom/>
      <diagonal/>
    </border>
    <border>
      <left/>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0" fontId="8" fillId="0" borderId="0"/>
  </cellStyleXfs>
  <cellXfs count="87">
    <xf numFmtId="0" fontId="0" fillId="0" borderId="0" xfId="0"/>
    <xf numFmtId="0" fontId="0" fillId="0" borderId="0" xfId="0" applyProtection="1">
      <protection hidden="1"/>
    </xf>
    <xf numFmtId="0" fontId="0" fillId="0" borderId="0" xfId="0" applyNumberFormat="1" applyFont="1" applyFill="1" applyAlignment="1" applyProtection="1">
      <protection hidden="1"/>
    </xf>
    <xf numFmtId="0" fontId="1" fillId="0" borderId="0" xfId="0" applyFont="1" applyFill="1" applyAlignment="1" applyProtection="1">
      <protection hidden="1"/>
    </xf>
    <xf numFmtId="0" fontId="1" fillId="0" borderId="0" xfId="0" applyNumberFormat="1" applyFont="1" applyFill="1" applyAlignment="1" applyProtection="1">
      <alignment horizontal="center"/>
      <protection hidden="1"/>
    </xf>
    <xf numFmtId="0" fontId="2" fillId="0" borderId="0" xfId="0" applyNumberFormat="1" applyFont="1" applyFill="1" applyAlignment="1" applyProtection="1">
      <alignment horizontal="center"/>
      <protection hidden="1"/>
    </xf>
    <xf numFmtId="0" fontId="1" fillId="0" borderId="0" xfId="0" applyNumberFormat="1" applyFont="1" applyFill="1" applyAlignment="1" applyProtection="1">
      <protection hidden="1"/>
    </xf>
    <xf numFmtId="164" fontId="3" fillId="0" borderId="2" xfId="0" applyNumberFormat="1" applyFont="1" applyFill="1" applyBorder="1" applyAlignment="1" applyProtection="1">
      <protection hidden="1"/>
    </xf>
    <xf numFmtId="165" fontId="1" fillId="0" borderId="0" xfId="0" applyNumberFormat="1" applyFont="1" applyFill="1" applyAlignment="1" applyProtection="1">
      <alignment wrapText="1"/>
      <protection hidden="1"/>
    </xf>
    <xf numFmtId="0" fontId="1" fillId="0" borderId="0" xfId="0" applyNumberFormat="1" applyFont="1" applyFill="1" applyAlignment="1" applyProtection="1">
      <alignment horizontal="right"/>
      <protection hidden="1"/>
    </xf>
    <xf numFmtId="0" fontId="1" fillId="0" borderId="0" xfId="0" applyNumberFormat="1" applyFont="1" applyFill="1" applyAlignment="1" applyProtection="1">
      <alignment horizontal="centerContinuous"/>
      <protection hidden="1"/>
    </xf>
    <xf numFmtId="0" fontId="3" fillId="0" borderId="0" xfId="0" applyNumberFormat="1" applyFont="1" applyFill="1" applyAlignment="1" applyProtection="1">
      <alignment horizontal="centerContinuous"/>
      <protection hidden="1"/>
    </xf>
    <xf numFmtId="0" fontId="0" fillId="0" borderId="0" xfId="0"/>
    <xf numFmtId="164" fontId="3" fillId="0" borderId="3" xfId="0" applyNumberFormat="1" applyFont="1" applyFill="1" applyBorder="1" applyAlignment="1" applyProtection="1">
      <protection hidden="1"/>
    </xf>
    <xf numFmtId="0" fontId="1" fillId="0" borderId="5" xfId="0" applyNumberFormat="1" applyFont="1" applyFill="1" applyBorder="1" applyAlignment="1" applyProtection="1">
      <alignment horizontal="center" vertical="top" wrapText="1"/>
      <protection hidden="1"/>
    </xf>
    <xf numFmtId="0" fontId="6" fillId="0" borderId="5" xfId="0" applyNumberFormat="1" applyFont="1" applyFill="1" applyBorder="1" applyAlignment="1" applyProtection="1">
      <alignment horizontal="center" vertical="top" wrapText="1"/>
      <protection hidden="1"/>
    </xf>
    <xf numFmtId="0" fontId="1" fillId="0" borderId="5" xfId="0" applyNumberFormat="1" applyFont="1" applyFill="1" applyBorder="1" applyAlignment="1" applyProtection="1">
      <alignment horizontal="right" vertical="top" wrapText="1"/>
      <protection hidden="1"/>
    </xf>
    <xf numFmtId="0" fontId="1" fillId="7" borderId="5" xfId="0" applyNumberFormat="1" applyFont="1" applyFill="1" applyBorder="1" applyAlignment="1" applyProtection="1">
      <alignment horizontal="right" vertical="top" wrapText="1"/>
      <protection hidden="1"/>
    </xf>
    <xf numFmtId="0" fontId="1" fillId="6" borderId="5" xfId="0" applyNumberFormat="1" applyFont="1" applyFill="1" applyBorder="1" applyAlignment="1" applyProtection="1">
      <alignment horizontal="right" vertical="top" wrapText="1"/>
      <protection hidden="1"/>
    </xf>
    <xf numFmtId="0" fontId="1" fillId="5" borderId="5" xfId="0" applyNumberFormat="1" applyFont="1" applyFill="1" applyBorder="1" applyAlignment="1" applyProtection="1">
      <alignment horizontal="right" vertical="top" wrapText="1"/>
      <protection hidden="1"/>
    </xf>
    <xf numFmtId="0" fontId="1" fillId="4" borderId="5" xfId="0" applyNumberFormat="1" applyFont="1" applyFill="1" applyBorder="1" applyAlignment="1" applyProtection="1">
      <alignment horizontal="right" vertical="top" wrapText="1"/>
      <protection hidden="1"/>
    </xf>
    <xf numFmtId="0" fontId="1" fillId="3" borderId="5" xfId="0" applyNumberFormat="1" applyFont="1" applyFill="1" applyBorder="1" applyAlignment="1" applyProtection="1">
      <alignment horizontal="right" vertical="top" wrapText="1"/>
      <protection hidden="1"/>
    </xf>
    <xf numFmtId="0" fontId="1" fillId="2" borderId="5" xfId="0" applyNumberFormat="1" applyFont="1" applyFill="1" applyBorder="1" applyAlignment="1" applyProtection="1">
      <alignment horizontal="right" vertical="top" wrapText="1"/>
      <protection hidden="1"/>
    </xf>
    <xf numFmtId="0" fontId="1" fillId="0" borderId="5" xfId="0" applyNumberFormat="1" applyFont="1" applyFill="1" applyBorder="1" applyAlignment="1" applyProtection="1">
      <alignment horizontal="left" vertical="top" wrapText="1"/>
      <protection hidden="1"/>
    </xf>
    <xf numFmtId="0" fontId="6" fillId="0" borderId="5" xfId="0" applyNumberFormat="1" applyFont="1" applyFill="1" applyBorder="1" applyAlignment="1" applyProtection="1">
      <alignment horizontal="left" vertical="top" wrapText="1"/>
      <protection hidden="1"/>
    </xf>
    <xf numFmtId="167" fontId="1" fillId="0" borderId="5" xfId="0" applyNumberFormat="1" applyFont="1" applyFill="1" applyBorder="1" applyAlignment="1" applyProtection="1">
      <alignment vertical="top" wrapText="1"/>
      <protection hidden="1"/>
    </xf>
    <xf numFmtId="166" fontId="1" fillId="0" borderId="5" xfId="0" applyNumberFormat="1" applyFont="1" applyFill="1" applyBorder="1" applyAlignment="1" applyProtection="1">
      <alignment vertical="top" wrapText="1"/>
      <protection hidden="1"/>
    </xf>
    <xf numFmtId="166" fontId="1" fillId="0" borderId="12" xfId="0" applyNumberFormat="1" applyFont="1" applyFill="1" applyBorder="1" applyAlignment="1" applyProtection="1">
      <alignment wrapText="1"/>
      <protection hidden="1"/>
    </xf>
    <xf numFmtId="166" fontId="1" fillId="0" borderId="13" xfId="0" applyNumberFormat="1" applyFont="1" applyFill="1" applyBorder="1" applyAlignment="1" applyProtection="1">
      <alignment wrapText="1"/>
      <protection hidden="1"/>
    </xf>
    <xf numFmtId="0" fontId="7" fillId="0" borderId="5" xfId="0" applyNumberFormat="1" applyFont="1" applyFill="1" applyBorder="1" applyAlignment="1" applyProtection="1">
      <alignment horizontal="center" wrapText="1"/>
      <protection hidden="1"/>
    </xf>
    <xf numFmtId="0" fontId="7" fillId="0" borderId="5" xfId="0" applyNumberFormat="1" applyFont="1" applyFill="1" applyBorder="1" applyAlignment="1" applyProtection="1">
      <alignment horizontal="centerContinuous" wrapText="1"/>
      <protection hidden="1"/>
    </xf>
    <xf numFmtId="0" fontId="7" fillId="0" borderId="5" xfId="0" applyNumberFormat="1" applyFont="1" applyFill="1" applyBorder="1" applyAlignment="1" applyProtection="1">
      <alignment horizontal="centerContinuous"/>
      <protection hidden="1"/>
    </xf>
    <xf numFmtId="0" fontId="7" fillId="0" borderId="5" xfId="0" applyNumberFormat="1" applyFont="1" applyFill="1" applyBorder="1" applyAlignment="1" applyProtection="1">
      <alignment vertical="center" wrapText="1"/>
      <protection hidden="1"/>
    </xf>
    <xf numFmtId="0" fontId="7" fillId="0" borderId="5" xfId="0" applyNumberFormat="1" applyFont="1" applyFill="1" applyBorder="1" applyAlignment="1" applyProtection="1">
      <alignment horizontal="center" vertical="top" wrapText="1"/>
      <protection hidden="1"/>
    </xf>
    <xf numFmtId="0" fontId="7" fillId="0" borderId="5" xfId="0" applyNumberFormat="1" applyFont="1" applyFill="1" applyBorder="1" applyAlignment="1" applyProtection="1">
      <alignment horizontal="centerContinuous" vertical="center"/>
      <protection hidden="1"/>
    </xf>
    <xf numFmtId="0" fontId="3" fillId="0" borderId="5" xfId="0" applyNumberFormat="1" applyFont="1" applyFill="1" applyBorder="1" applyAlignment="1" applyProtection="1">
      <alignment horizontal="center" vertical="top" wrapText="1"/>
      <protection hidden="1"/>
    </xf>
    <xf numFmtId="0" fontId="3" fillId="0" borderId="5" xfId="0" applyNumberFormat="1" applyFont="1" applyFill="1" applyBorder="1" applyAlignment="1" applyProtection="1">
      <alignment horizontal="left" vertical="top" wrapText="1"/>
      <protection hidden="1"/>
    </xf>
    <xf numFmtId="166" fontId="3" fillId="0" borderId="5" xfId="0" applyNumberFormat="1" applyFont="1" applyFill="1" applyBorder="1" applyAlignment="1" applyProtection="1">
      <alignment vertical="top" wrapText="1"/>
      <protection hidden="1"/>
    </xf>
    <xf numFmtId="0" fontId="5" fillId="0" borderId="5" xfId="0" applyNumberFormat="1" applyFont="1" applyFill="1" applyBorder="1" applyAlignment="1" applyProtection="1">
      <alignment horizontal="right" vertical="top" wrapText="1"/>
      <protection hidden="1"/>
    </xf>
    <xf numFmtId="165" fontId="1" fillId="0" borderId="5" xfId="0" applyNumberFormat="1" applyFont="1" applyFill="1" applyBorder="1" applyAlignment="1" applyProtection="1">
      <alignment vertical="top" wrapText="1"/>
      <protection hidden="1"/>
    </xf>
    <xf numFmtId="164" fontId="3" fillId="0" borderId="5" xfId="0" applyNumberFormat="1" applyFont="1" applyFill="1" applyBorder="1" applyAlignment="1" applyProtection="1">
      <alignment vertical="top"/>
      <protection hidden="1"/>
    </xf>
    <xf numFmtId="166" fontId="1" fillId="0" borderId="7" xfId="0" applyNumberFormat="1" applyFont="1" applyFill="1" applyBorder="1" applyAlignment="1" applyProtection="1">
      <alignment wrapText="1"/>
      <protection hidden="1"/>
    </xf>
    <xf numFmtId="166" fontId="1" fillId="0" borderId="10" xfId="0" applyNumberFormat="1" applyFont="1" applyFill="1" applyBorder="1" applyAlignment="1" applyProtection="1">
      <alignment wrapText="1"/>
      <protection hidden="1"/>
    </xf>
    <xf numFmtId="0" fontId="0" fillId="0" borderId="0" xfId="0" applyNumberFormat="1" applyFont="1" applyFill="1" applyBorder="1" applyAlignment="1" applyProtection="1">
      <protection hidden="1"/>
    </xf>
    <xf numFmtId="0" fontId="0" fillId="0" borderId="0" xfId="0" applyBorder="1" applyProtection="1">
      <protection hidden="1"/>
    </xf>
    <xf numFmtId="0" fontId="7" fillId="0" borderId="5" xfId="0" applyNumberFormat="1" applyFont="1" applyFill="1" applyBorder="1" applyAlignment="1" applyProtection="1">
      <alignment horizontal="center" vertical="center" wrapText="1"/>
      <protection hidden="1"/>
    </xf>
    <xf numFmtId="166" fontId="3" fillId="0" borderId="12" xfId="0" applyNumberFormat="1" applyFont="1" applyFill="1" applyBorder="1" applyAlignment="1" applyProtection="1">
      <alignment wrapText="1"/>
      <protection hidden="1"/>
    </xf>
    <xf numFmtId="166" fontId="3" fillId="0" borderId="7" xfId="0" applyNumberFormat="1" applyFont="1" applyFill="1" applyBorder="1" applyAlignment="1" applyProtection="1">
      <alignment wrapText="1"/>
      <protection hidden="1"/>
    </xf>
    <xf numFmtId="0" fontId="1" fillId="0" borderId="14" xfId="0" applyNumberFormat="1" applyFont="1" applyFill="1" applyBorder="1" applyAlignment="1" applyProtection="1">
      <alignment horizontal="center" vertical="top" wrapText="1"/>
      <protection hidden="1"/>
    </xf>
    <xf numFmtId="0" fontId="1" fillId="0" borderId="4" xfId="0" applyNumberFormat="1" applyFont="1" applyFill="1" applyBorder="1" applyAlignment="1" applyProtection="1">
      <alignment horizontal="center" vertical="top" wrapText="1"/>
      <protection hidden="1"/>
    </xf>
    <xf numFmtId="0" fontId="1" fillId="0" borderId="15" xfId="0" applyNumberFormat="1" applyFont="1" applyFill="1" applyBorder="1" applyAlignment="1" applyProtection="1">
      <alignment horizontal="center" vertical="top" wrapText="1"/>
      <protection hidden="1"/>
    </xf>
    <xf numFmtId="0" fontId="3" fillId="0" borderId="5" xfId="0" applyNumberFormat="1" applyFont="1" applyFill="1" applyBorder="1" applyAlignment="1" applyProtection="1">
      <alignment horizontal="right" vertical="top" wrapText="1"/>
      <protection hidden="1"/>
    </xf>
    <xf numFmtId="167" fontId="3" fillId="0" borderId="5" xfId="0" applyNumberFormat="1" applyFont="1" applyFill="1" applyBorder="1" applyAlignment="1" applyProtection="1">
      <alignment vertical="top" wrapText="1"/>
      <protection hidden="1"/>
    </xf>
    <xf numFmtId="10" fontId="3" fillId="0" borderId="5" xfId="0" applyNumberFormat="1" applyFont="1" applyFill="1" applyBorder="1" applyAlignment="1" applyProtection="1">
      <alignment horizontal="right" vertical="top" wrapText="1"/>
      <protection hidden="1"/>
    </xf>
    <xf numFmtId="4" fontId="3" fillId="0" borderId="5" xfId="0" applyNumberFormat="1" applyFont="1" applyFill="1" applyBorder="1" applyAlignment="1" applyProtection="1">
      <alignment horizontal="right" vertical="top" wrapText="1"/>
      <protection hidden="1"/>
    </xf>
    <xf numFmtId="4" fontId="1" fillId="0" borderId="5" xfId="0" applyNumberFormat="1" applyFont="1" applyFill="1" applyBorder="1" applyAlignment="1" applyProtection="1">
      <alignment horizontal="right" vertical="top" wrapText="1"/>
      <protection hidden="1"/>
    </xf>
    <xf numFmtId="4" fontId="6" fillId="0" borderId="5" xfId="0" applyNumberFormat="1" applyFont="1" applyBorder="1" applyAlignment="1">
      <alignment vertical="top"/>
    </xf>
    <xf numFmtId="10" fontId="6" fillId="0" borderId="5" xfId="0" applyNumberFormat="1" applyFont="1" applyFill="1" applyBorder="1" applyAlignment="1" applyProtection="1">
      <alignment horizontal="right" vertical="top" wrapText="1"/>
      <protection hidden="1"/>
    </xf>
    <xf numFmtId="0" fontId="4" fillId="0" borderId="16" xfId="0" applyNumberFormat="1" applyFont="1" applyFill="1" applyBorder="1" applyAlignment="1" applyProtection="1">
      <alignment vertical="top"/>
      <protection hidden="1"/>
    </xf>
    <xf numFmtId="4" fontId="4" fillId="0" borderId="9" xfId="0" applyNumberFormat="1" applyFont="1" applyFill="1" applyBorder="1" applyAlignment="1" applyProtection="1">
      <alignment vertical="top"/>
      <protection hidden="1"/>
    </xf>
    <xf numFmtId="0" fontId="9" fillId="0" borderId="0" xfId="1" applyNumberFormat="1" applyFont="1" applyFill="1" applyAlignment="1" applyProtection="1">
      <alignment horizontal="center" vertical="center"/>
      <protection hidden="1"/>
    </xf>
    <xf numFmtId="0" fontId="4" fillId="0" borderId="6" xfId="0" applyNumberFormat="1" applyFont="1" applyFill="1" applyBorder="1" applyAlignment="1" applyProtection="1">
      <alignment horizontal="right" vertical="top"/>
      <protection hidden="1"/>
    </xf>
    <xf numFmtId="0" fontId="4" fillId="0" borderId="16" xfId="0" applyNumberFormat="1" applyFont="1" applyFill="1" applyBorder="1" applyAlignment="1" applyProtection="1">
      <alignment horizontal="right" vertical="top"/>
      <protection hidden="1"/>
    </xf>
    <xf numFmtId="0" fontId="1" fillId="0" borderId="0" xfId="0" applyNumberFormat="1" applyFont="1" applyFill="1" applyAlignment="1" applyProtection="1">
      <alignment horizontal="center" vertical="center" wrapText="1"/>
      <protection hidden="1"/>
    </xf>
    <xf numFmtId="0" fontId="7" fillId="0" borderId="5" xfId="0" applyNumberFormat="1" applyFont="1" applyFill="1" applyBorder="1" applyAlignment="1" applyProtection="1">
      <alignment horizontal="center" wrapText="1"/>
      <protection hidden="1"/>
    </xf>
    <xf numFmtId="0" fontId="7" fillId="0" borderId="5" xfId="0"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center"/>
      <protection hidden="1"/>
    </xf>
    <xf numFmtId="0" fontId="1" fillId="0" borderId="1" xfId="0" applyNumberFormat="1" applyFont="1" applyFill="1" applyBorder="1" applyAlignment="1" applyProtection="1">
      <alignment horizontal="center"/>
      <protection hidden="1"/>
    </xf>
    <xf numFmtId="0" fontId="3" fillId="0" borderId="5" xfId="0" applyNumberFormat="1" applyFont="1" applyFill="1" applyBorder="1" applyAlignment="1" applyProtection="1">
      <alignment horizontal="right" vertical="top" wrapText="1"/>
      <protection hidden="1"/>
    </xf>
    <xf numFmtId="167" fontId="3" fillId="0" borderId="5" xfId="0" applyNumberFormat="1" applyFont="1" applyFill="1" applyBorder="1" applyAlignment="1" applyProtection="1">
      <alignment vertical="top" wrapText="1"/>
      <protection hidden="1"/>
    </xf>
    <xf numFmtId="166" fontId="3" fillId="0" borderId="11" xfId="0" applyNumberFormat="1" applyFont="1" applyFill="1" applyBorder="1" applyAlignment="1" applyProtection="1">
      <alignment wrapText="1"/>
      <protection hidden="1"/>
    </xf>
    <xf numFmtId="166" fontId="3" fillId="0" borderId="8" xfId="0" applyNumberFormat="1" applyFont="1" applyFill="1" applyBorder="1" applyAlignment="1" applyProtection="1">
      <alignment wrapText="1"/>
      <protection hidden="1"/>
    </xf>
    <xf numFmtId="166" fontId="3" fillId="0" borderId="12" xfId="0" applyNumberFormat="1" applyFont="1" applyFill="1" applyBorder="1" applyAlignment="1" applyProtection="1">
      <alignment wrapText="1"/>
      <protection hidden="1"/>
    </xf>
    <xf numFmtId="166" fontId="3" fillId="0" borderId="7" xfId="0" applyNumberFormat="1" applyFont="1" applyFill="1" applyBorder="1" applyAlignment="1" applyProtection="1">
      <alignment wrapText="1"/>
      <protection hidden="1"/>
    </xf>
    <xf numFmtId="0" fontId="3" fillId="0" borderId="14" xfId="0" applyNumberFormat="1" applyFont="1" applyFill="1" applyBorder="1" applyAlignment="1" applyProtection="1">
      <alignment horizontal="center" vertical="top" wrapText="1"/>
      <protection hidden="1"/>
    </xf>
    <xf numFmtId="4" fontId="6" fillId="0" borderId="5" xfId="0" applyNumberFormat="1" applyFont="1" applyFill="1" applyBorder="1" applyAlignment="1" applyProtection="1">
      <alignment horizontal="right" vertical="top" wrapText="1"/>
      <protection hidden="1"/>
    </xf>
    <xf numFmtId="0" fontId="3" fillId="0" borderId="15" xfId="0" applyNumberFormat="1" applyFont="1" applyFill="1" applyBorder="1" applyAlignment="1" applyProtection="1">
      <alignment horizontal="center" vertical="top" wrapText="1"/>
      <protection hidden="1"/>
    </xf>
    <xf numFmtId="0" fontId="6" fillId="0" borderId="5" xfId="0" applyNumberFormat="1" applyFont="1" applyFill="1" applyBorder="1" applyAlignment="1" applyProtection="1">
      <alignment horizontal="right" vertical="top" wrapText="1"/>
      <protection hidden="1"/>
    </xf>
    <xf numFmtId="0" fontId="6" fillId="7" borderId="5" xfId="0" applyNumberFormat="1" applyFont="1" applyFill="1" applyBorder="1" applyAlignment="1" applyProtection="1">
      <alignment horizontal="right" vertical="top" wrapText="1"/>
      <protection hidden="1"/>
    </xf>
    <xf numFmtId="0" fontId="6" fillId="6" borderId="5" xfId="0" applyNumberFormat="1" applyFont="1" applyFill="1" applyBorder="1" applyAlignment="1" applyProtection="1">
      <alignment horizontal="right" vertical="top" wrapText="1"/>
      <protection hidden="1"/>
    </xf>
    <xf numFmtId="0" fontId="6" fillId="5" borderId="5" xfId="0" applyNumberFormat="1" applyFont="1" applyFill="1" applyBorder="1" applyAlignment="1" applyProtection="1">
      <alignment horizontal="right" vertical="top" wrapText="1"/>
      <protection hidden="1"/>
    </xf>
    <xf numFmtId="0" fontId="6" fillId="4" borderId="5" xfId="0" applyNumberFormat="1" applyFont="1" applyFill="1" applyBorder="1" applyAlignment="1" applyProtection="1">
      <alignment horizontal="right" vertical="top" wrapText="1"/>
      <protection hidden="1"/>
    </xf>
    <xf numFmtId="0" fontId="6" fillId="3" borderId="5" xfId="0" applyNumberFormat="1" applyFont="1" applyFill="1" applyBorder="1" applyAlignment="1" applyProtection="1">
      <alignment horizontal="right" vertical="top" wrapText="1"/>
      <protection hidden="1"/>
    </xf>
    <xf numFmtId="0" fontId="6" fillId="2" borderId="5" xfId="0" applyNumberFormat="1" applyFont="1" applyFill="1" applyBorder="1" applyAlignment="1" applyProtection="1">
      <alignment horizontal="right" vertical="top" wrapText="1"/>
      <protection hidden="1"/>
    </xf>
    <xf numFmtId="0" fontId="3" fillId="0" borderId="4" xfId="0" applyNumberFormat="1" applyFont="1" applyFill="1" applyBorder="1" applyAlignment="1" applyProtection="1">
      <alignment horizontal="center" vertical="top" wrapText="1"/>
      <protection hidden="1"/>
    </xf>
    <xf numFmtId="0" fontId="10" fillId="0" borderId="5" xfId="0" applyNumberFormat="1" applyFont="1" applyFill="1" applyBorder="1" applyAlignment="1" applyProtection="1">
      <alignment horizontal="right" vertical="top" wrapText="1"/>
      <protection hidden="1"/>
    </xf>
    <xf numFmtId="10" fontId="10" fillId="0" borderId="5" xfId="0" applyNumberFormat="1" applyFont="1" applyFill="1" applyBorder="1" applyAlignment="1" applyProtection="1">
      <alignment horizontal="right" vertical="top"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15"/>
  <sheetViews>
    <sheetView showGridLines="0" tabSelected="1" zoomScale="110" zoomScaleNormal="110" workbookViewId="0">
      <selection activeCell="AJ109" sqref="AJ109:AK110"/>
    </sheetView>
  </sheetViews>
  <sheetFormatPr defaultColWidth="9.140625" defaultRowHeight="12.75" x14ac:dyDescent="0.2"/>
  <cols>
    <col min="1" max="1" width="11.7109375" customWidth="1"/>
    <col min="2" max="2" width="19.28515625" customWidth="1"/>
    <col min="3" max="12" width="0" hidden="1" customWidth="1"/>
    <col min="13" max="13" width="42" customWidth="1"/>
    <col min="14" max="32" width="0" hidden="1" customWidth="1"/>
    <col min="33" max="33" width="12.85546875" customWidth="1"/>
    <col min="34" max="34" width="12" customWidth="1"/>
    <col min="35" max="35" width="11.5703125" customWidth="1"/>
    <col min="36" max="36" width="11.28515625" customWidth="1"/>
    <col min="37" max="37" width="11.140625" customWidth="1"/>
    <col min="38" max="39" width="0" hidden="1" customWidth="1"/>
    <col min="40" max="40" width="11.85546875" customWidth="1"/>
    <col min="41" max="255" width="9.140625" customWidth="1"/>
  </cols>
  <sheetData>
    <row r="1" spans="1:40" ht="12.75" customHeight="1" x14ac:dyDescent="0.2">
      <c r="A1" s="11"/>
      <c r="B1" s="11"/>
      <c r="C1" s="11"/>
      <c r="D1" s="11"/>
      <c r="E1" s="11"/>
      <c r="F1" s="11"/>
      <c r="G1" s="11"/>
      <c r="H1" s="11"/>
      <c r="I1" s="10"/>
      <c r="J1" s="9"/>
      <c r="K1" s="9"/>
      <c r="L1" s="9"/>
      <c r="M1" s="3"/>
      <c r="N1" s="3"/>
      <c r="O1" s="3"/>
      <c r="P1" s="3"/>
      <c r="Q1" s="3"/>
      <c r="R1" s="3"/>
      <c r="S1" s="3"/>
      <c r="T1" s="3"/>
      <c r="U1" s="3"/>
      <c r="V1" s="3"/>
      <c r="W1" s="3"/>
      <c r="X1" s="3"/>
      <c r="Y1" s="3"/>
      <c r="Z1" s="3"/>
      <c r="AA1" s="3"/>
      <c r="AB1" s="3"/>
      <c r="AC1" s="3"/>
      <c r="AD1" s="3"/>
      <c r="AE1" s="1"/>
      <c r="AF1" s="1"/>
      <c r="AG1" s="1"/>
      <c r="AH1" s="1"/>
      <c r="AI1" s="2"/>
      <c r="AJ1" s="2"/>
      <c r="AK1" s="2"/>
      <c r="AL1" s="1"/>
      <c r="AM1" s="1"/>
      <c r="AN1" s="1"/>
    </row>
    <row r="2" spans="1:40" ht="17.25" customHeight="1" x14ac:dyDescent="0.2">
      <c r="A2" s="60" t="s">
        <v>237</v>
      </c>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1"/>
      <c r="AM2" s="1"/>
      <c r="AN2" s="1"/>
    </row>
    <row r="3" spans="1:40" ht="18" customHeight="1" x14ac:dyDescent="0.2">
      <c r="A3" s="60" t="s">
        <v>238</v>
      </c>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1"/>
      <c r="AM3" s="1"/>
      <c r="AN3" s="1"/>
    </row>
    <row r="4" spans="1:40" ht="12.75" customHeight="1" x14ac:dyDescent="0.2">
      <c r="A4" s="6"/>
      <c r="B4" s="6"/>
      <c r="C4" s="6"/>
      <c r="D4" s="6"/>
      <c r="E4" s="6"/>
      <c r="F4" s="6"/>
      <c r="G4" s="6"/>
      <c r="H4" s="3"/>
      <c r="I4" s="3"/>
      <c r="J4" s="3"/>
      <c r="K4" s="9"/>
      <c r="L4" s="9"/>
      <c r="M4" s="3"/>
      <c r="N4" s="3"/>
      <c r="O4" s="3"/>
      <c r="P4" s="3"/>
      <c r="Q4" s="3"/>
      <c r="R4" s="3"/>
      <c r="S4" s="3"/>
      <c r="T4" s="3"/>
      <c r="U4" s="3"/>
      <c r="V4" s="3"/>
      <c r="W4" s="3"/>
      <c r="X4" s="3"/>
      <c r="Y4" s="3"/>
      <c r="Z4" s="3"/>
      <c r="AA4" s="3"/>
      <c r="AB4" s="3"/>
      <c r="AC4" s="3"/>
      <c r="AD4" s="3"/>
      <c r="AE4" s="1"/>
      <c r="AF4" s="1"/>
      <c r="AG4" s="1"/>
      <c r="AH4" s="1"/>
      <c r="AI4" s="2"/>
      <c r="AJ4" s="2"/>
      <c r="AK4" s="2"/>
      <c r="AL4" s="1"/>
      <c r="AM4" s="1"/>
      <c r="AN4" s="1"/>
    </row>
    <row r="5" spans="1:40" ht="24.75" customHeight="1" x14ac:dyDescent="0.2">
      <c r="A5" s="64" t="s">
        <v>230</v>
      </c>
      <c r="B5" s="64"/>
      <c r="C5" s="29"/>
      <c r="D5" s="29"/>
      <c r="E5" s="29"/>
      <c r="F5" s="29"/>
      <c r="G5" s="29"/>
      <c r="H5" s="29"/>
      <c r="I5" s="29"/>
      <c r="J5" s="29"/>
      <c r="K5" s="29"/>
      <c r="L5" s="29"/>
      <c r="M5" s="65" t="s">
        <v>229</v>
      </c>
      <c r="N5" s="29" t="s">
        <v>228</v>
      </c>
      <c r="O5" s="30"/>
      <c r="P5" s="30"/>
      <c r="Q5" s="31"/>
      <c r="R5" s="31" t="s">
        <v>227</v>
      </c>
      <c r="S5" s="31"/>
      <c r="T5" s="31"/>
      <c r="U5" s="31"/>
      <c r="V5" s="31"/>
      <c r="W5" s="31"/>
      <c r="X5" s="31"/>
      <c r="Y5" s="31"/>
      <c r="Z5" s="31"/>
      <c r="AA5" s="31"/>
      <c r="AB5" s="31"/>
      <c r="AC5" s="31"/>
      <c r="AD5" s="31"/>
      <c r="AE5" s="31"/>
      <c r="AF5" s="31"/>
      <c r="AG5" s="65" t="s">
        <v>231</v>
      </c>
      <c r="AH5" s="65" t="s">
        <v>232</v>
      </c>
      <c r="AI5" s="65" t="s">
        <v>233</v>
      </c>
      <c r="AJ5" s="65" t="s">
        <v>234</v>
      </c>
      <c r="AK5" s="65"/>
      <c r="AL5" s="63"/>
      <c r="AM5" s="63"/>
      <c r="AN5" s="43"/>
    </row>
    <row r="6" spans="1:40" ht="36" customHeight="1" thickBot="1" x14ac:dyDescent="0.25">
      <c r="A6" s="45" t="s">
        <v>226</v>
      </c>
      <c r="B6" s="45" t="s">
        <v>225</v>
      </c>
      <c r="C6" s="32"/>
      <c r="D6" s="32"/>
      <c r="E6" s="32"/>
      <c r="F6" s="32"/>
      <c r="G6" s="32"/>
      <c r="H6" s="32"/>
      <c r="I6" s="32"/>
      <c r="J6" s="33" t="s">
        <v>224</v>
      </c>
      <c r="K6" s="33" t="s">
        <v>224</v>
      </c>
      <c r="L6" s="33"/>
      <c r="M6" s="65"/>
      <c r="N6" s="33" t="s">
        <v>223</v>
      </c>
      <c r="O6" s="33" t="s">
        <v>222</v>
      </c>
      <c r="P6" s="33" t="s">
        <v>221</v>
      </c>
      <c r="Q6" s="33" t="s">
        <v>220</v>
      </c>
      <c r="R6" s="34" t="s">
        <v>219</v>
      </c>
      <c r="S6" s="34" t="s">
        <v>218</v>
      </c>
      <c r="T6" s="34" t="s">
        <v>217</v>
      </c>
      <c r="U6" s="34" t="s">
        <v>216</v>
      </c>
      <c r="V6" s="34" t="s">
        <v>215</v>
      </c>
      <c r="W6" s="34" t="s">
        <v>214</v>
      </c>
      <c r="X6" s="34" t="s">
        <v>213</v>
      </c>
      <c r="Y6" s="34" t="s">
        <v>212</v>
      </c>
      <c r="Z6" s="34" t="s">
        <v>211</v>
      </c>
      <c r="AA6" s="34" t="s">
        <v>210</v>
      </c>
      <c r="AB6" s="34" t="s">
        <v>209</v>
      </c>
      <c r="AC6" s="34" t="s">
        <v>208</v>
      </c>
      <c r="AD6" s="34" t="s">
        <v>207</v>
      </c>
      <c r="AE6" s="34" t="s">
        <v>206</v>
      </c>
      <c r="AF6" s="34" t="s">
        <v>205</v>
      </c>
      <c r="AG6" s="65"/>
      <c r="AH6" s="65"/>
      <c r="AI6" s="65"/>
      <c r="AJ6" s="45" t="s">
        <v>235</v>
      </c>
      <c r="AK6" s="45" t="s">
        <v>236</v>
      </c>
      <c r="AL6" s="63"/>
      <c r="AM6" s="63"/>
      <c r="AN6" s="43"/>
    </row>
    <row r="7" spans="1:40" ht="21.75" customHeight="1" x14ac:dyDescent="0.2">
      <c r="A7" s="74" t="s">
        <v>143</v>
      </c>
      <c r="B7" s="35" t="s">
        <v>7</v>
      </c>
      <c r="C7" s="68"/>
      <c r="D7" s="68"/>
      <c r="E7" s="68"/>
      <c r="F7" s="68"/>
      <c r="G7" s="68"/>
      <c r="H7" s="68"/>
      <c r="I7" s="68"/>
      <c r="J7" s="68"/>
      <c r="K7" s="68"/>
      <c r="L7" s="68"/>
      <c r="M7" s="36" t="s">
        <v>204</v>
      </c>
      <c r="N7" s="69"/>
      <c r="O7" s="69"/>
      <c r="P7" s="69"/>
      <c r="Q7" s="69"/>
      <c r="R7" s="69"/>
      <c r="S7" s="69"/>
      <c r="T7" s="69"/>
      <c r="U7" s="69"/>
      <c r="V7" s="69"/>
      <c r="W7" s="69"/>
      <c r="X7" s="69"/>
      <c r="Y7" s="69"/>
      <c r="Z7" s="69"/>
      <c r="AA7" s="69"/>
      <c r="AB7" s="69"/>
      <c r="AC7" s="69"/>
      <c r="AD7" s="69"/>
      <c r="AE7" s="69"/>
      <c r="AF7" s="69"/>
      <c r="AG7" s="54">
        <f>AG8+AG9+AG15+AG18+AG19+AG20+AG21+AG25+AG26+AG27+AG28+AG29+AG30+AG31+AG37+AG43</f>
        <v>92729.4</v>
      </c>
      <c r="AH7" s="37">
        <f t="shared" ref="AH7:AI7" si="0">AH8+AH9+AH15+AH18+AH19+AH20+AH21+AH25+AH26+AH27+AH28+AH29+AH30+AH31+AH37+AH43</f>
        <v>134857.06</v>
      </c>
      <c r="AI7" s="37">
        <f t="shared" si="0"/>
        <v>136734.64000000001</v>
      </c>
      <c r="AJ7" s="53">
        <f>AI7/AG7</f>
        <v>1.4745554268656977</v>
      </c>
      <c r="AK7" s="53">
        <f>AI7/AH7</f>
        <v>1.0139227416050745</v>
      </c>
      <c r="AL7" s="70"/>
      <c r="AM7" s="71"/>
      <c r="AN7" s="43"/>
    </row>
    <row r="8" spans="1:40" ht="35.25" customHeight="1" x14ac:dyDescent="0.2">
      <c r="A8" s="49"/>
      <c r="B8" s="15" t="s">
        <v>249</v>
      </c>
      <c r="C8" s="16"/>
      <c r="D8" s="17"/>
      <c r="E8" s="18"/>
      <c r="F8" s="19" t="s">
        <v>203</v>
      </c>
      <c r="G8" s="20"/>
      <c r="H8" s="21"/>
      <c r="I8" s="22"/>
      <c r="J8" s="16"/>
      <c r="K8" s="23"/>
      <c r="L8" s="23"/>
      <c r="M8" s="24" t="s">
        <v>250</v>
      </c>
      <c r="N8" s="25"/>
      <c r="O8" s="26"/>
      <c r="P8" s="26"/>
      <c r="Q8" s="26"/>
      <c r="R8" s="26"/>
      <c r="S8" s="26"/>
      <c r="T8" s="26"/>
      <c r="U8" s="26"/>
      <c r="V8" s="26"/>
      <c r="W8" s="26"/>
      <c r="X8" s="26"/>
      <c r="Y8" s="26"/>
      <c r="Z8" s="26"/>
      <c r="AA8" s="26"/>
      <c r="AB8" s="26"/>
      <c r="AC8" s="26"/>
      <c r="AD8" s="26"/>
      <c r="AE8" s="26"/>
      <c r="AF8" s="26"/>
      <c r="AG8" s="55">
        <v>0</v>
      </c>
      <c r="AH8" s="26">
        <v>35</v>
      </c>
      <c r="AI8" s="26">
        <v>35</v>
      </c>
      <c r="AJ8" s="57" t="s">
        <v>244</v>
      </c>
      <c r="AK8" s="57">
        <f t="shared" ref="AK8:AK71" si="1">AI8/AH8</f>
        <v>1</v>
      </c>
      <c r="AL8" s="27"/>
      <c r="AM8" s="41"/>
      <c r="AN8" s="43"/>
    </row>
    <row r="9" spans="1:40" s="12" customFormat="1" ht="78.75" x14ac:dyDescent="0.2">
      <c r="A9" s="49"/>
      <c r="B9" s="15" t="s">
        <v>251</v>
      </c>
      <c r="C9" s="16"/>
      <c r="D9" s="17"/>
      <c r="E9" s="18"/>
      <c r="F9" s="19"/>
      <c r="G9" s="20"/>
      <c r="H9" s="21"/>
      <c r="I9" s="22"/>
      <c r="J9" s="16"/>
      <c r="K9" s="23"/>
      <c r="L9" s="23"/>
      <c r="M9" s="24" t="s">
        <v>252</v>
      </c>
      <c r="N9" s="25"/>
      <c r="O9" s="26"/>
      <c r="P9" s="26"/>
      <c r="Q9" s="26"/>
      <c r="R9" s="26"/>
      <c r="S9" s="26"/>
      <c r="T9" s="26"/>
      <c r="U9" s="26"/>
      <c r="V9" s="26"/>
      <c r="W9" s="26"/>
      <c r="X9" s="26"/>
      <c r="Y9" s="26"/>
      <c r="Z9" s="26"/>
      <c r="AA9" s="26"/>
      <c r="AB9" s="26"/>
      <c r="AC9" s="26"/>
      <c r="AD9" s="26"/>
      <c r="AE9" s="26"/>
      <c r="AF9" s="26"/>
      <c r="AG9" s="55">
        <f>AG10+AG11+AG12+AG13+AG14</f>
        <v>15371</v>
      </c>
      <c r="AH9" s="26">
        <f t="shared" ref="AH9:AI9" si="2">AH10+AH11+AH12+AH13+AH14</f>
        <v>22115.200000000001</v>
      </c>
      <c r="AI9" s="26">
        <f t="shared" si="2"/>
        <v>26072.71</v>
      </c>
      <c r="AJ9" s="57">
        <f t="shared" ref="AJ9" si="3">AI9/AG9</f>
        <v>1.6962273111703858</v>
      </c>
      <c r="AK9" s="57">
        <f t="shared" ref="AK9" si="4">AI9/AH9</f>
        <v>1.1789497721024453</v>
      </c>
      <c r="AL9" s="27"/>
      <c r="AM9" s="41"/>
      <c r="AN9" s="43"/>
    </row>
    <row r="10" spans="1:40" ht="84.75" hidden="1" customHeight="1" x14ac:dyDescent="0.2">
      <c r="A10" s="49"/>
      <c r="B10" s="14" t="s">
        <v>202</v>
      </c>
      <c r="C10" s="16"/>
      <c r="D10" s="17"/>
      <c r="E10" s="18"/>
      <c r="F10" s="19"/>
      <c r="G10" s="20" t="s">
        <v>201</v>
      </c>
      <c r="H10" s="21"/>
      <c r="I10" s="22"/>
      <c r="J10" s="16"/>
      <c r="K10" s="23"/>
      <c r="L10" s="23"/>
      <c r="M10" s="23" t="s">
        <v>200</v>
      </c>
      <c r="N10" s="25"/>
      <c r="O10" s="26"/>
      <c r="P10" s="26"/>
      <c r="Q10" s="26"/>
      <c r="R10" s="26"/>
      <c r="S10" s="26"/>
      <c r="T10" s="26"/>
      <c r="U10" s="26"/>
      <c r="V10" s="26"/>
      <c r="W10" s="26"/>
      <c r="X10" s="26"/>
      <c r="Y10" s="26"/>
      <c r="Z10" s="26"/>
      <c r="AA10" s="26"/>
      <c r="AB10" s="26"/>
      <c r="AC10" s="26"/>
      <c r="AD10" s="26"/>
      <c r="AE10" s="26"/>
      <c r="AF10" s="26"/>
      <c r="AG10" s="55">
        <v>10900</v>
      </c>
      <c r="AH10" s="26">
        <v>16500</v>
      </c>
      <c r="AI10" s="26">
        <v>20421.72</v>
      </c>
      <c r="AJ10" s="57">
        <f t="shared" ref="AJ10:AJ15" si="5">AI10/AG10</f>
        <v>1.8735522935779818</v>
      </c>
      <c r="AK10" s="57">
        <f t="shared" ref="AK10:AK15" si="6">AI10/AH10</f>
        <v>1.2376800000000001</v>
      </c>
      <c r="AL10" s="27"/>
      <c r="AM10" s="41"/>
      <c r="AN10" s="43"/>
    </row>
    <row r="11" spans="1:40" ht="74.25" hidden="1" customHeight="1" x14ac:dyDescent="0.2">
      <c r="A11" s="49"/>
      <c r="B11" s="14" t="s">
        <v>199</v>
      </c>
      <c r="C11" s="16"/>
      <c r="D11" s="17"/>
      <c r="E11" s="18"/>
      <c r="F11" s="19"/>
      <c r="G11" s="20" t="s">
        <v>198</v>
      </c>
      <c r="H11" s="21"/>
      <c r="I11" s="22"/>
      <c r="J11" s="16"/>
      <c r="K11" s="23"/>
      <c r="L11" s="23"/>
      <c r="M11" s="23" t="s">
        <v>197</v>
      </c>
      <c r="N11" s="25"/>
      <c r="O11" s="26"/>
      <c r="P11" s="26"/>
      <c r="Q11" s="26"/>
      <c r="R11" s="26"/>
      <c r="S11" s="26"/>
      <c r="T11" s="26"/>
      <c r="U11" s="26"/>
      <c r="V11" s="26"/>
      <c r="W11" s="26"/>
      <c r="X11" s="26"/>
      <c r="Y11" s="26"/>
      <c r="Z11" s="26"/>
      <c r="AA11" s="26"/>
      <c r="AB11" s="26"/>
      <c r="AC11" s="26"/>
      <c r="AD11" s="26"/>
      <c r="AE11" s="26"/>
      <c r="AF11" s="26"/>
      <c r="AG11" s="55">
        <v>1450</v>
      </c>
      <c r="AH11" s="26">
        <v>2940</v>
      </c>
      <c r="AI11" s="26">
        <v>3022.04</v>
      </c>
      <c r="AJ11" s="57">
        <f t="shared" si="5"/>
        <v>2.0841655172413791</v>
      </c>
      <c r="AK11" s="57">
        <f t="shared" si="6"/>
        <v>1.0279047619047619</v>
      </c>
      <c r="AL11" s="27"/>
      <c r="AM11" s="41"/>
      <c r="AN11" s="43"/>
    </row>
    <row r="12" spans="1:40" ht="63.75" hidden="1" customHeight="1" x14ac:dyDescent="0.2">
      <c r="A12" s="49"/>
      <c r="B12" s="14" t="s">
        <v>196</v>
      </c>
      <c r="C12" s="16"/>
      <c r="D12" s="17"/>
      <c r="E12" s="18"/>
      <c r="F12" s="19"/>
      <c r="G12" s="20" t="s">
        <v>195</v>
      </c>
      <c r="H12" s="21"/>
      <c r="I12" s="22"/>
      <c r="J12" s="16"/>
      <c r="K12" s="23"/>
      <c r="L12" s="23"/>
      <c r="M12" s="23" t="s">
        <v>194</v>
      </c>
      <c r="N12" s="25"/>
      <c r="O12" s="26"/>
      <c r="P12" s="26"/>
      <c r="Q12" s="26"/>
      <c r="R12" s="26"/>
      <c r="S12" s="26"/>
      <c r="T12" s="26"/>
      <c r="U12" s="26"/>
      <c r="V12" s="26"/>
      <c r="W12" s="26"/>
      <c r="X12" s="26"/>
      <c r="Y12" s="26"/>
      <c r="Z12" s="26"/>
      <c r="AA12" s="26"/>
      <c r="AB12" s="26"/>
      <c r="AC12" s="26"/>
      <c r="AD12" s="26"/>
      <c r="AE12" s="26"/>
      <c r="AF12" s="26"/>
      <c r="AG12" s="55">
        <v>321</v>
      </c>
      <c r="AH12" s="26">
        <v>343</v>
      </c>
      <c r="AI12" s="26">
        <v>343.44</v>
      </c>
      <c r="AJ12" s="57">
        <f t="shared" si="5"/>
        <v>1.0699065420560747</v>
      </c>
      <c r="AK12" s="57">
        <f t="shared" si="6"/>
        <v>1.0012827988338193</v>
      </c>
      <c r="AL12" s="27"/>
      <c r="AM12" s="41"/>
      <c r="AN12" s="43"/>
    </row>
    <row r="13" spans="1:40" ht="32.25" hidden="1" customHeight="1" x14ac:dyDescent="0.2">
      <c r="A13" s="49"/>
      <c r="B13" s="14" t="s">
        <v>193</v>
      </c>
      <c r="C13" s="16"/>
      <c r="D13" s="17"/>
      <c r="E13" s="18"/>
      <c r="F13" s="19"/>
      <c r="G13" s="20" t="s">
        <v>192</v>
      </c>
      <c r="H13" s="21"/>
      <c r="I13" s="22"/>
      <c r="J13" s="16"/>
      <c r="K13" s="23"/>
      <c r="L13" s="23"/>
      <c r="M13" s="23" t="s">
        <v>191</v>
      </c>
      <c r="N13" s="25"/>
      <c r="O13" s="26"/>
      <c r="P13" s="26"/>
      <c r="Q13" s="26"/>
      <c r="R13" s="26"/>
      <c r="S13" s="26"/>
      <c r="T13" s="26"/>
      <c r="U13" s="26"/>
      <c r="V13" s="26"/>
      <c r="W13" s="26"/>
      <c r="X13" s="26"/>
      <c r="Y13" s="26"/>
      <c r="Z13" s="26"/>
      <c r="AA13" s="26"/>
      <c r="AB13" s="26"/>
      <c r="AC13" s="26"/>
      <c r="AD13" s="26"/>
      <c r="AE13" s="26"/>
      <c r="AF13" s="26"/>
      <c r="AG13" s="55">
        <v>2700</v>
      </c>
      <c r="AH13" s="26">
        <v>2332</v>
      </c>
      <c r="AI13" s="26">
        <v>2285.3200000000002</v>
      </c>
      <c r="AJ13" s="57">
        <f t="shared" si="5"/>
        <v>0.84641481481481484</v>
      </c>
      <c r="AK13" s="57">
        <f t="shared" si="6"/>
        <v>0.979982847341338</v>
      </c>
      <c r="AL13" s="27"/>
      <c r="AM13" s="41"/>
      <c r="AN13" s="43"/>
    </row>
    <row r="14" spans="1:40" ht="126.75" hidden="1" customHeight="1" x14ac:dyDescent="0.2">
      <c r="A14" s="49"/>
      <c r="B14" s="14" t="s">
        <v>190</v>
      </c>
      <c r="C14" s="16"/>
      <c r="D14" s="17"/>
      <c r="E14" s="18"/>
      <c r="F14" s="19"/>
      <c r="G14" s="20" t="s">
        <v>189</v>
      </c>
      <c r="H14" s="21"/>
      <c r="I14" s="22"/>
      <c r="J14" s="16"/>
      <c r="K14" s="23"/>
      <c r="L14" s="23"/>
      <c r="M14" s="23" t="s">
        <v>188</v>
      </c>
      <c r="N14" s="25"/>
      <c r="O14" s="26"/>
      <c r="P14" s="26"/>
      <c r="Q14" s="26"/>
      <c r="R14" s="26"/>
      <c r="S14" s="26"/>
      <c r="T14" s="26"/>
      <c r="U14" s="26"/>
      <c r="V14" s="26"/>
      <c r="W14" s="26"/>
      <c r="X14" s="26"/>
      <c r="Y14" s="26"/>
      <c r="Z14" s="26"/>
      <c r="AA14" s="26"/>
      <c r="AB14" s="26"/>
      <c r="AC14" s="26"/>
      <c r="AD14" s="26"/>
      <c r="AE14" s="26"/>
      <c r="AF14" s="26"/>
      <c r="AG14" s="55">
        <v>0</v>
      </c>
      <c r="AH14" s="26">
        <v>0.2</v>
      </c>
      <c r="AI14" s="26">
        <v>0.19</v>
      </c>
      <c r="AJ14" s="57" t="e">
        <f t="shared" si="5"/>
        <v>#DIV/0!</v>
      </c>
      <c r="AK14" s="57">
        <f t="shared" si="6"/>
        <v>0.95</v>
      </c>
      <c r="AL14" s="27"/>
      <c r="AM14" s="41"/>
      <c r="AN14" s="43"/>
    </row>
    <row r="15" spans="1:40" s="12" customFormat="1" ht="74.25" customHeight="1" x14ac:dyDescent="0.2">
      <c r="A15" s="49"/>
      <c r="B15" s="15" t="s">
        <v>253</v>
      </c>
      <c r="C15" s="16"/>
      <c r="D15" s="17"/>
      <c r="E15" s="18"/>
      <c r="F15" s="19"/>
      <c r="G15" s="20" t="s">
        <v>186</v>
      </c>
      <c r="H15" s="21"/>
      <c r="I15" s="22"/>
      <c r="J15" s="16"/>
      <c r="K15" s="23"/>
      <c r="L15" s="23"/>
      <c r="M15" s="24" t="s">
        <v>254</v>
      </c>
      <c r="N15" s="25"/>
      <c r="O15" s="26"/>
      <c r="P15" s="26"/>
      <c r="Q15" s="26"/>
      <c r="R15" s="26"/>
      <c r="S15" s="26"/>
      <c r="T15" s="26"/>
      <c r="U15" s="26"/>
      <c r="V15" s="26"/>
      <c r="W15" s="26"/>
      <c r="X15" s="26"/>
      <c r="Y15" s="26"/>
      <c r="Z15" s="26"/>
      <c r="AA15" s="26"/>
      <c r="AB15" s="26"/>
      <c r="AC15" s="26"/>
      <c r="AD15" s="26"/>
      <c r="AE15" s="26"/>
      <c r="AF15" s="26"/>
      <c r="AG15" s="55">
        <f>AG16+AG17</f>
        <v>2200</v>
      </c>
      <c r="AH15" s="55">
        <f t="shared" ref="AH15:AI15" si="7">AH16+AH17</f>
        <v>2386.3000000000002</v>
      </c>
      <c r="AI15" s="55">
        <f t="shared" si="7"/>
        <v>2517.02</v>
      </c>
      <c r="AJ15" s="57">
        <f t="shared" si="5"/>
        <v>1.1440999999999999</v>
      </c>
      <c r="AK15" s="57">
        <f t="shared" si="6"/>
        <v>1.054779365544986</v>
      </c>
      <c r="AL15" s="27"/>
      <c r="AM15" s="41"/>
      <c r="AN15" s="43"/>
    </row>
    <row r="16" spans="1:40" ht="63.75" hidden="1" customHeight="1" x14ac:dyDescent="0.2">
      <c r="A16" s="49"/>
      <c r="B16" s="14" t="s">
        <v>187</v>
      </c>
      <c r="C16" s="16"/>
      <c r="D16" s="17"/>
      <c r="E16" s="18"/>
      <c r="F16" s="19"/>
      <c r="G16" s="20" t="s">
        <v>186</v>
      </c>
      <c r="H16" s="21"/>
      <c r="I16" s="22"/>
      <c r="J16" s="16"/>
      <c r="K16" s="23"/>
      <c r="L16" s="23"/>
      <c r="M16" s="23" t="s">
        <v>185</v>
      </c>
      <c r="N16" s="25"/>
      <c r="O16" s="26"/>
      <c r="P16" s="26"/>
      <c r="Q16" s="26"/>
      <c r="R16" s="26"/>
      <c r="S16" s="26"/>
      <c r="T16" s="26"/>
      <c r="U16" s="26"/>
      <c r="V16" s="26"/>
      <c r="W16" s="26"/>
      <c r="X16" s="26"/>
      <c r="Y16" s="26"/>
      <c r="Z16" s="26"/>
      <c r="AA16" s="26"/>
      <c r="AB16" s="26"/>
      <c r="AC16" s="26"/>
      <c r="AD16" s="26"/>
      <c r="AE16" s="26"/>
      <c r="AF16" s="26"/>
      <c r="AG16" s="55">
        <v>2200</v>
      </c>
      <c r="AH16" s="26">
        <v>1412.3</v>
      </c>
      <c r="AI16" s="26">
        <v>1428.03</v>
      </c>
      <c r="AJ16" s="57">
        <f t="shared" ref="AJ8:AJ71" si="8">AI16/AG16</f>
        <v>0.64910454545454543</v>
      </c>
      <c r="AK16" s="57">
        <f t="shared" si="1"/>
        <v>1.0111378602279968</v>
      </c>
      <c r="AL16" s="27"/>
      <c r="AM16" s="41"/>
      <c r="AN16" s="43"/>
    </row>
    <row r="17" spans="1:40" ht="84.75" hidden="1" customHeight="1" x14ac:dyDescent="0.2">
      <c r="A17" s="49"/>
      <c r="B17" s="14" t="s">
        <v>184</v>
      </c>
      <c r="C17" s="16"/>
      <c r="D17" s="17"/>
      <c r="E17" s="18"/>
      <c r="F17" s="19"/>
      <c r="G17" s="20" t="s">
        <v>183</v>
      </c>
      <c r="H17" s="21"/>
      <c r="I17" s="22"/>
      <c r="J17" s="16"/>
      <c r="K17" s="23"/>
      <c r="L17" s="23"/>
      <c r="M17" s="23" t="s">
        <v>182</v>
      </c>
      <c r="N17" s="25"/>
      <c r="O17" s="26"/>
      <c r="P17" s="26"/>
      <c r="Q17" s="26"/>
      <c r="R17" s="26"/>
      <c r="S17" s="26"/>
      <c r="T17" s="26"/>
      <c r="U17" s="26"/>
      <c r="V17" s="26"/>
      <c r="W17" s="26"/>
      <c r="X17" s="26"/>
      <c r="Y17" s="26"/>
      <c r="Z17" s="26"/>
      <c r="AA17" s="26"/>
      <c r="AB17" s="26"/>
      <c r="AC17" s="26"/>
      <c r="AD17" s="26"/>
      <c r="AE17" s="26"/>
      <c r="AF17" s="26"/>
      <c r="AG17" s="55">
        <v>0</v>
      </c>
      <c r="AH17" s="26">
        <v>974</v>
      </c>
      <c r="AI17" s="26">
        <v>1088.99</v>
      </c>
      <c r="AJ17" s="57" t="e">
        <f t="shared" si="8"/>
        <v>#DIV/0!</v>
      </c>
      <c r="AK17" s="57">
        <f t="shared" si="1"/>
        <v>1.1180595482546201</v>
      </c>
      <c r="AL17" s="27"/>
      <c r="AM17" s="41"/>
      <c r="AN17" s="43"/>
    </row>
    <row r="18" spans="1:40" ht="22.5" customHeight="1" x14ac:dyDescent="0.2">
      <c r="A18" s="49"/>
      <c r="B18" s="15" t="s">
        <v>255</v>
      </c>
      <c r="C18" s="16"/>
      <c r="D18" s="17"/>
      <c r="E18" s="18"/>
      <c r="F18" s="19"/>
      <c r="G18" s="20" t="s">
        <v>181</v>
      </c>
      <c r="H18" s="21"/>
      <c r="I18" s="22"/>
      <c r="J18" s="16"/>
      <c r="K18" s="23"/>
      <c r="L18" s="23"/>
      <c r="M18" s="24" t="s">
        <v>256</v>
      </c>
      <c r="N18" s="25"/>
      <c r="O18" s="26"/>
      <c r="P18" s="26"/>
      <c r="Q18" s="26"/>
      <c r="R18" s="26"/>
      <c r="S18" s="26"/>
      <c r="T18" s="26"/>
      <c r="U18" s="26"/>
      <c r="V18" s="26"/>
      <c r="W18" s="26"/>
      <c r="X18" s="26"/>
      <c r="Y18" s="26"/>
      <c r="Z18" s="26"/>
      <c r="AA18" s="26"/>
      <c r="AB18" s="26"/>
      <c r="AC18" s="26"/>
      <c r="AD18" s="26"/>
      <c r="AE18" s="26"/>
      <c r="AF18" s="26"/>
      <c r="AG18" s="55">
        <v>11</v>
      </c>
      <c r="AH18" s="26">
        <v>13</v>
      </c>
      <c r="AI18" s="26">
        <v>13.25</v>
      </c>
      <c r="AJ18" s="57">
        <f t="shared" si="8"/>
        <v>1.2045454545454546</v>
      </c>
      <c r="AK18" s="57">
        <f t="shared" si="1"/>
        <v>1.0192307692307692</v>
      </c>
      <c r="AL18" s="27"/>
      <c r="AM18" s="41"/>
      <c r="AN18" s="43"/>
    </row>
    <row r="19" spans="1:40" ht="21" customHeight="1" x14ac:dyDescent="0.2">
      <c r="A19" s="49"/>
      <c r="B19" s="15" t="s">
        <v>257</v>
      </c>
      <c r="C19" s="16"/>
      <c r="D19" s="17"/>
      <c r="E19" s="18"/>
      <c r="F19" s="19"/>
      <c r="G19" s="20"/>
      <c r="H19" s="21"/>
      <c r="I19" s="22"/>
      <c r="J19" s="16"/>
      <c r="K19" s="23"/>
      <c r="L19" s="23"/>
      <c r="M19" s="24" t="s">
        <v>258</v>
      </c>
      <c r="N19" s="25"/>
      <c r="O19" s="26"/>
      <c r="P19" s="26"/>
      <c r="Q19" s="26"/>
      <c r="R19" s="26"/>
      <c r="S19" s="26"/>
      <c r="T19" s="26"/>
      <c r="U19" s="26"/>
      <c r="V19" s="26"/>
      <c r="W19" s="26"/>
      <c r="X19" s="26"/>
      <c r="Y19" s="26"/>
      <c r="Z19" s="26"/>
      <c r="AA19" s="26"/>
      <c r="AB19" s="26"/>
      <c r="AC19" s="26"/>
      <c r="AD19" s="26"/>
      <c r="AE19" s="26"/>
      <c r="AF19" s="26"/>
      <c r="AG19" s="55">
        <v>140</v>
      </c>
      <c r="AH19" s="26">
        <v>164</v>
      </c>
      <c r="AI19" s="26">
        <v>164.18</v>
      </c>
      <c r="AJ19" s="57">
        <f t="shared" si="8"/>
        <v>1.1727142857142858</v>
      </c>
      <c r="AK19" s="57">
        <f t="shared" si="1"/>
        <v>1.0010975609756099</v>
      </c>
      <c r="AL19" s="27"/>
      <c r="AM19" s="41"/>
      <c r="AN19" s="43"/>
    </row>
    <row r="20" spans="1:40" ht="73.5" customHeight="1" x14ac:dyDescent="0.2">
      <c r="A20" s="49"/>
      <c r="B20" s="15" t="s">
        <v>259</v>
      </c>
      <c r="C20" s="16"/>
      <c r="D20" s="17"/>
      <c r="E20" s="18"/>
      <c r="F20" s="19"/>
      <c r="G20" s="20" t="s">
        <v>180</v>
      </c>
      <c r="H20" s="21"/>
      <c r="I20" s="22"/>
      <c r="J20" s="16"/>
      <c r="K20" s="23"/>
      <c r="L20" s="23"/>
      <c r="M20" s="24" t="s">
        <v>260</v>
      </c>
      <c r="N20" s="25"/>
      <c r="O20" s="26"/>
      <c r="P20" s="26"/>
      <c r="Q20" s="26"/>
      <c r="R20" s="26"/>
      <c r="S20" s="26"/>
      <c r="T20" s="26"/>
      <c r="U20" s="26"/>
      <c r="V20" s="26"/>
      <c r="W20" s="26"/>
      <c r="X20" s="26"/>
      <c r="Y20" s="26"/>
      <c r="Z20" s="26"/>
      <c r="AA20" s="26"/>
      <c r="AB20" s="26"/>
      <c r="AC20" s="26"/>
      <c r="AD20" s="26"/>
      <c r="AE20" s="26"/>
      <c r="AF20" s="26"/>
      <c r="AG20" s="55">
        <v>1336</v>
      </c>
      <c r="AH20" s="26">
        <v>7383.2</v>
      </c>
      <c r="AI20" s="26">
        <v>5185.41</v>
      </c>
      <c r="AJ20" s="57">
        <f t="shared" si="8"/>
        <v>3.8812949101796406</v>
      </c>
      <c r="AK20" s="57">
        <f t="shared" si="1"/>
        <v>0.70232554989706364</v>
      </c>
      <c r="AL20" s="27"/>
      <c r="AM20" s="41"/>
      <c r="AN20" s="43"/>
    </row>
    <row r="21" spans="1:40" s="12" customFormat="1" ht="27.75" customHeight="1" x14ac:dyDescent="0.2">
      <c r="A21" s="49"/>
      <c r="B21" s="15" t="s">
        <v>261</v>
      </c>
      <c r="C21" s="16"/>
      <c r="D21" s="17"/>
      <c r="E21" s="18"/>
      <c r="F21" s="19"/>
      <c r="G21" s="20"/>
      <c r="H21" s="21"/>
      <c r="I21" s="22"/>
      <c r="J21" s="16"/>
      <c r="K21" s="23"/>
      <c r="L21" s="23"/>
      <c r="M21" s="24" t="s">
        <v>262</v>
      </c>
      <c r="N21" s="25"/>
      <c r="O21" s="26"/>
      <c r="P21" s="26"/>
      <c r="Q21" s="26"/>
      <c r="R21" s="26"/>
      <c r="S21" s="26"/>
      <c r="T21" s="26"/>
      <c r="U21" s="26"/>
      <c r="V21" s="26"/>
      <c r="W21" s="26"/>
      <c r="X21" s="26"/>
      <c r="Y21" s="26"/>
      <c r="Z21" s="26"/>
      <c r="AA21" s="26"/>
      <c r="AB21" s="26"/>
      <c r="AC21" s="26"/>
      <c r="AD21" s="26"/>
      <c r="AE21" s="26"/>
      <c r="AF21" s="26"/>
      <c r="AG21" s="55">
        <f>AG22+AG23</f>
        <v>10854</v>
      </c>
      <c r="AH21" s="55">
        <f t="shared" ref="AH21:AI21" si="9">AH22+AH23</f>
        <v>16990</v>
      </c>
      <c r="AI21" s="55">
        <f t="shared" si="9"/>
        <v>17505.010000000002</v>
      </c>
      <c r="AJ21" s="57">
        <f t="shared" ref="AJ21" si="10">AI21/AG21</f>
        <v>1.6127704072231437</v>
      </c>
      <c r="AK21" s="57">
        <f t="shared" ref="AK21" si="11">AI21/AH21</f>
        <v>1.030312536786345</v>
      </c>
      <c r="AL21" s="27"/>
      <c r="AM21" s="41"/>
      <c r="AN21" s="43"/>
    </row>
    <row r="22" spans="1:40" ht="53.25" hidden="1" customHeight="1" x14ac:dyDescent="0.2">
      <c r="A22" s="49"/>
      <c r="B22" s="14" t="s">
        <v>179</v>
      </c>
      <c r="C22" s="16"/>
      <c r="D22" s="17"/>
      <c r="E22" s="18"/>
      <c r="F22" s="19"/>
      <c r="G22" s="20" t="s">
        <v>178</v>
      </c>
      <c r="H22" s="21"/>
      <c r="I22" s="22"/>
      <c r="J22" s="16"/>
      <c r="K22" s="23"/>
      <c r="L22" s="23"/>
      <c r="M22" s="23" t="s">
        <v>177</v>
      </c>
      <c r="N22" s="25"/>
      <c r="O22" s="26"/>
      <c r="P22" s="26"/>
      <c r="Q22" s="26"/>
      <c r="R22" s="26"/>
      <c r="S22" s="26"/>
      <c r="T22" s="26"/>
      <c r="U22" s="26"/>
      <c r="V22" s="26"/>
      <c r="W22" s="26"/>
      <c r="X22" s="26"/>
      <c r="Y22" s="26"/>
      <c r="Z22" s="26"/>
      <c r="AA22" s="26"/>
      <c r="AB22" s="26"/>
      <c r="AC22" s="26"/>
      <c r="AD22" s="26"/>
      <c r="AE22" s="26"/>
      <c r="AF22" s="26"/>
      <c r="AG22" s="55">
        <v>9933</v>
      </c>
      <c r="AH22" s="26">
        <v>16400</v>
      </c>
      <c r="AI22" s="26">
        <v>16927.29</v>
      </c>
      <c r="AJ22" s="57">
        <f t="shared" si="8"/>
        <v>1.7041467834491091</v>
      </c>
      <c r="AK22" s="57">
        <f t="shared" si="1"/>
        <v>1.0321518292682927</v>
      </c>
      <c r="AL22" s="27"/>
      <c r="AM22" s="41"/>
      <c r="AN22" s="43"/>
    </row>
    <row r="23" spans="1:40" ht="42.75" hidden="1" customHeight="1" x14ac:dyDescent="0.2">
      <c r="A23" s="49"/>
      <c r="B23" s="14" t="s">
        <v>176</v>
      </c>
      <c r="C23" s="16"/>
      <c r="D23" s="17"/>
      <c r="E23" s="18"/>
      <c r="F23" s="19"/>
      <c r="G23" s="20" t="s">
        <v>175</v>
      </c>
      <c r="H23" s="21"/>
      <c r="I23" s="22"/>
      <c r="J23" s="16"/>
      <c r="K23" s="23"/>
      <c r="L23" s="23"/>
      <c r="M23" s="23" t="s">
        <v>174</v>
      </c>
      <c r="N23" s="25"/>
      <c r="O23" s="26"/>
      <c r="P23" s="26"/>
      <c r="Q23" s="26"/>
      <c r="R23" s="26"/>
      <c r="S23" s="26"/>
      <c r="T23" s="26"/>
      <c r="U23" s="26"/>
      <c r="V23" s="26"/>
      <c r="W23" s="26"/>
      <c r="X23" s="26"/>
      <c r="Y23" s="26"/>
      <c r="Z23" s="26"/>
      <c r="AA23" s="26"/>
      <c r="AB23" s="26"/>
      <c r="AC23" s="26"/>
      <c r="AD23" s="26"/>
      <c r="AE23" s="26"/>
      <c r="AF23" s="26"/>
      <c r="AG23" s="55">
        <v>921</v>
      </c>
      <c r="AH23" s="26">
        <v>590</v>
      </c>
      <c r="AI23" s="26">
        <v>577.72</v>
      </c>
      <c r="AJ23" s="57">
        <f t="shared" si="8"/>
        <v>0.62727470141150921</v>
      </c>
      <c r="AK23" s="57">
        <f t="shared" si="1"/>
        <v>0.97918644067796612</v>
      </c>
      <c r="AL23" s="27"/>
      <c r="AM23" s="41"/>
      <c r="AN23" s="43"/>
    </row>
    <row r="24" spans="1:40" s="12" customFormat="1" ht="42.75" hidden="1" customHeight="1" x14ac:dyDescent="0.2">
      <c r="A24" s="49"/>
      <c r="B24" s="14"/>
      <c r="C24" s="16"/>
      <c r="D24" s="17"/>
      <c r="E24" s="18"/>
      <c r="F24" s="19"/>
      <c r="G24" s="20"/>
      <c r="H24" s="21"/>
      <c r="I24" s="22"/>
      <c r="J24" s="16"/>
      <c r="K24" s="23"/>
      <c r="L24" s="23"/>
      <c r="M24" s="23"/>
      <c r="N24" s="25"/>
      <c r="O24" s="26"/>
      <c r="P24" s="26"/>
      <c r="Q24" s="26"/>
      <c r="R24" s="26"/>
      <c r="S24" s="26"/>
      <c r="T24" s="26"/>
      <c r="U24" s="26"/>
      <c r="V24" s="26"/>
      <c r="W24" s="26"/>
      <c r="X24" s="26"/>
      <c r="Y24" s="26"/>
      <c r="Z24" s="26"/>
      <c r="AA24" s="26"/>
      <c r="AB24" s="26"/>
      <c r="AC24" s="26"/>
      <c r="AD24" s="26"/>
      <c r="AE24" s="26"/>
      <c r="AF24" s="26"/>
      <c r="AG24" s="55"/>
      <c r="AH24" s="26"/>
      <c r="AI24" s="26"/>
      <c r="AJ24" s="57"/>
      <c r="AK24" s="57"/>
      <c r="AL24" s="27"/>
      <c r="AM24" s="41"/>
      <c r="AN24" s="43"/>
    </row>
    <row r="25" spans="1:40" ht="38.25" customHeight="1" x14ac:dyDescent="0.2">
      <c r="A25" s="49"/>
      <c r="B25" s="15" t="s">
        <v>263</v>
      </c>
      <c r="C25" s="16"/>
      <c r="D25" s="17"/>
      <c r="E25" s="18"/>
      <c r="F25" s="19"/>
      <c r="G25" s="20"/>
      <c r="H25" s="21"/>
      <c r="I25" s="22"/>
      <c r="J25" s="16"/>
      <c r="K25" s="23"/>
      <c r="L25" s="23"/>
      <c r="M25" s="24" t="s">
        <v>264</v>
      </c>
      <c r="N25" s="25"/>
      <c r="O25" s="26"/>
      <c r="P25" s="26"/>
      <c r="Q25" s="26"/>
      <c r="R25" s="26"/>
      <c r="S25" s="26"/>
      <c r="T25" s="26"/>
      <c r="U25" s="26"/>
      <c r="V25" s="26"/>
      <c r="W25" s="26"/>
      <c r="X25" s="26"/>
      <c r="Y25" s="26"/>
      <c r="Z25" s="26"/>
      <c r="AA25" s="26"/>
      <c r="AB25" s="26"/>
      <c r="AC25" s="26"/>
      <c r="AD25" s="26"/>
      <c r="AE25" s="26"/>
      <c r="AF25" s="26"/>
      <c r="AG25" s="55">
        <v>25</v>
      </c>
      <c r="AH25" s="26">
        <v>44</v>
      </c>
      <c r="AI25" s="26">
        <v>50.66</v>
      </c>
      <c r="AJ25" s="57">
        <f t="shared" si="8"/>
        <v>2.0263999999999998</v>
      </c>
      <c r="AK25" s="57">
        <f t="shared" si="1"/>
        <v>1.1513636363636364</v>
      </c>
      <c r="AL25" s="27"/>
      <c r="AM25" s="41"/>
      <c r="AN25" s="43"/>
    </row>
    <row r="26" spans="1:40" ht="39" customHeight="1" x14ac:dyDescent="0.2">
      <c r="A26" s="49"/>
      <c r="B26" s="15" t="s">
        <v>265</v>
      </c>
      <c r="C26" s="16"/>
      <c r="D26" s="17"/>
      <c r="E26" s="18"/>
      <c r="F26" s="19" t="s">
        <v>173</v>
      </c>
      <c r="G26" s="20"/>
      <c r="H26" s="21"/>
      <c r="I26" s="22"/>
      <c r="J26" s="16"/>
      <c r="K26" s="23"/>
      <c r="L26" s="23"/>
      <c r="M26" s="24" t="s">
        <v>266</v>
      </c>
      <c r="N26" s="25"/>
      <c r="O26" s="26"/>
      <c r="P26" s="26"/>
      <c r="Q26" s="26"/>
      <c r="R26" s="26"/>
      <c r="S26" s="26"/>
      <c r="T26" s="26"/>
      <c r="U26" s="26"/>
      <c r="V26" s="26"/>
      <c r="W26" s="26"/>
      <c r="X26" s="26"/>
      <c r="Y26" s="26"/>
      <c r="Z26" s="26"/>
      <c r="AA26" s="26"/>
      <c r="AB26" s="26"/>
      <c r="AC26" s="26"/>
      <c r="AD26" s="26"/>
      <c r="AE26" s="26"/>
      <c r="AF26" s="26"/>
      <c r="AG26" s="55">
        <v>14</v>
      </c>
      <c r="AH26" s="26">
        <v>9</v>
      </c>
      <c r="AI26" s="26">
        <v>8.7899999999999991</v>
      </c>
      <c r="AJ26" s="57">
        <f t="shared" si="8"/>
        <v>0.62785714285714278</v>
      </c>
      <c r="AK26" s="57">
        <f t="shared" si="1"/>
        <v>0.97666666666666657</v>
      </c>
      <c r="AL26" s="27"/>
      <c r="AM26" s="41"/>
      <c r="AN26" s="43"/>
    </row>
    <row r="27" spans="1:40" ht="94.5" customHeight="1" x14ac:dyDescent="0.2">
      <c r="A27" s="49"/>
      <c r="B27" s="15" t="s">
        <v>267</v>
      </c>
      <c r="C27" s="16"/>
      <c r="D27" s="17"/>
      <c r="E27" s="18"/>
      <c r="F27" s="19"/>
      <c r="G27" s="20"/>
      <c r="H27" s="21"/>
      <c r="I27" s="22"/>
      <c r="J27" s="16"/>
      <c r="K27" s="23"/>
      <c r="L27" s="23"/>
      <c r="M27" s="24" t="s">
        <v>268</v>
      </c>
      <c r="N27" s="25"/>
      <c r="O27" s="26"/>
      <c r="P27" s="26"/>
      <c r="Q27" s="26"/>
      <c r="R27" s="26"/>
      <c r="S27" s="26"/>
      <c r="T27" s="26"/>
      <c r="U27" s="26"/>
      <c r="V27" s="26"/>
      <c r="W27" s="26"/>
      <c r="X27" s="26"/>
      <c r="Y27" s="26"/>
      <c r="Z27" s="26"/>
      <c r="AA27" s="26"/>
      <c r="AB27" s="26"/>
      <c r="AC27" s="26"/>
      <c r="AD27" s="26"/>
      <c r="AE27" s="26"/>
      <c r="AF27" s="26"/>
      <c r="AG27" s="55">
        <v>219</v>
      </c>
      <c r="AH27" s="26">
        <v>139</v>
      </c>
      <c r="AI27" s="26">
        <v>132.5</v>
      </c>
      <c r="AJ27" s="57">
        <f t="shared" si="8"/>
        <v>0.60502283105022836</v>
      </c>
      <c r="AK27" s="57">
        <f t="shared" si="1"/>
        <v>0.9532374100719424</v>
      </c>
      <c r="AL27" s="27"/>
      <c r="AM27" s="41"/>
      <c r="AN27" s="43"/>
    </row>
    <row r="28" spans="1:40" ht="26.25" customHeight="1" x14ac:dyDescent="0.2">
      <c r="A28" s="49"/>
      <c r="B28" s="15" t="s">
        <v>269</v>
      </c>
      <c r="C28" s="16"/>
      <c r="D28" s="17"/>
      <c r="E28" s="18"/>
      <c r="F28" s="19"/>
      <c r="G28" s="20" t="s">
        <v>172</v>
      </c>
      <c r="H28" s="21"/>
      <c r="I28" s="22"/>
      <c r="J28" s="16"/>
      <c r="K28" s="23"/>
      <c r="L28" s="23"/>
      <c r="M28" s="24" t="s">
        <v>270</v>
      </c>
      <c r="N28" s="25"/>
      <c r="O28" s="26"/>
      <c r="P28" s="26"/>
      <c r="Q28" s="26"/>
      <c r="R28" s="26"/>
      <c r="S28" s="26"/>
      <c r="T28" s="26"/>
      <c r="U28" s="26"/>
      <c r="V28" s="26"/>
      <c r="W28" s="26"/>
      <c r="X28" s="26"/>
      <c r="Y28" s="26"/>
      <c r="Z28" s="26"/>
      <c r="AA28" s="26"/>
      <c r="AB28" s="26"/>
      <c r="AC28" s="26"/>
      <c r="AD28" s="26"/>
      <c r="AE28" s="26"/>
      <c r="AF28" s="26"/>
      <c r="AG28" s="55">
        <v>48</v>
      </c>
      <c r="AH28" s="26">
        <v>128</v>
      </c>
      <c r="AI28" s="26">
        <v>138.69999999999999</v>
      </c>
      <c r="AJ28" s="57">
        <f t="shared" si="8"/>
        <v>2.8895833333333329</v>
      </c>
      <c r="AK28" s="57">
        <f t="shared" si="1"/>
        <v>1.0835937499999999</v>
      </c>
      <c r="AL28" s="27"/>
      <c r="AM28" s="41"/>
      <c r="AN28" s="43"/>
    </row>
    <row r="29" spans="1:40" ht="21.75" customHeight="1" x14ac:dyDescent="0.2">
      <c r="A29" s="49"/>
      <c r="B29" s="15" t="s">
        <v>271</v>
      </c>
      <c r="C29" s="16"/>
      <c r="D29" s="17"/>
      <c r="E29" s="18" t="s">
        <v>171</v>
      </c>
      <c r="F29" s="19" t="s">
        <v>170</v>
      </c>
      <c r="G29" s="20"/>
      <c r="H29" s="21"/>
      <c r="I29" s="22"/>
      <c r="J29" s="16"/>
      <c r="K29" s="23"/>
      <c r="L29" s="23"/>
      <c r="M29" s="24" t="s">
        <v>272</v>
      </c>
      <c r="N29" s="25"/>
      <c r="O29" s="26"/>
      <c r="P29" s="26"/>
      <c r="Q29" s="26"/>
      <c r="R29" s="26"/>
      <c r="S29" s="26"/>
      <c r="T29" s="26"/>
      <c r="U29" s="26"/>
      <c r="V29" s="26"/>
      <c r="W29" s="26"/>
      <c r="X29" s="26"/>
      <c r="Y29" s="26"/>
      <c r="Z29" s="26"/>
      <c r="AA29" s="26"/>
      <c r="AB29" s="26"/>
      <c r="AC29" s="26"/>
      <c r="AD29" s="26"/>
      <c r="AE29" s="26"/>
      <c r="AF29" s="26"/>
      <c r="AG29" s="55">
        <v>0</v>
      </c>
      <c r="AH29" s="26">
        <v>0</v>
      </c>
      <c r="AI29" s="26">
        <v>-23.81</v>
      </c>
      <c r="AJ29" s="57" t="s">
        <v>244</v>
      </c>
      <c r="AK29" s="57" t="s">
        <v>244</v>
      </c>
      <c r="AL29" s="27"/>
      <c r="AM29" s="41"/>
      <c r="AN29" s="43"/>
    </row>
    <row r="30" spans="1:40" ht="27" customHeight="1" x14ac:dyDescent="0.2">
      <c r="A30" s="49"/>
      <c r="B30" s="15" t="s">
        <v>273</v>
      </c>
      <c r="C30" s="16"/>
      <c r="D30" s="17"/>
      <c r="E30" s="18"/>
      <c r="F30" s="19"/>
      <c r="G30" s="20"/>
      <c r="H30" s="21"/>
      <c r="I30" s="22"/>
      <c r="J30" s="16"/>
      <c r="K30" s="23"/>
      <c r="L30" s="23"/>
      <c r="M30" s="24" t="s">
        <v>274</v>
      </c>
      <c r="N30" s="25"/>
      <c r="O30" s="26"/>
      <c r="P30" s="26"/>
      <c r="Q30" s="26"/>
      <c r="R30" s="26"/>
      <c r="S30" s="26"/>
      <c r="T30" s="26"/>
      <c r="U30" s="26"/>
      <c r="V30" s="26"/>
      <c r="W30" s="26"/>
      <c r="X30" s="26"/>
      <c r="Y30" s="26"/>
      <c r="Z30" s="26"/>
      <c r="AA30" s="26"/>
      <c r="AB30" s="26"/>
      <c r="AC30" s="26"/>
      <c r="AD30" s="26"/>
      <c r="AE30" s="26"/>
      <c r="AF30" s="26"/>
      <c r="AG30" s="55">
        <v>34324</v>
      </c>
      <c r="AH30" s="26">
        <v>34324</v>
      </c>
      <c r="AI30" s="26">
        <v>34324</v>
      </c>
      <c r="AJ30" s="57">
        <f t="shared" si="8"/>
        <v>1</v>
      </c>
      <c r="AK30" s="57">
        <f t="shared" si="1"/>
        <v>1</v>
      </c>
      <c r="AL30" s="27"/>
      <c r="AM30" s="41"/>
      <c r="AN30" s="43"/>
    </row>
    <row r="31" spans="1:40" s="12" customFormat="1" ht="27" customHeight="1" x14ac:dyDescent="0.2">
      <c r="A31" s="49"/>
      <c r="B31" s="15" t="s">
        <v>275</v>
      </c>
      <c r="C31" s="16"/>
      <c r="D31" s="17"/>
      <c r="E31" s="18"/>
      <c r="F31" s="19"/>
      <c r="G31" s="20"/>
      <c r="H31" s="21"/>
      <c r="I31" s="22"/>
      <c r="J31" s="16"/>
      <c r="K31" s="23"/>
      <c r="L31" s="23"/>
      <c r="M31" s="24" t="s">
        <v>276</v>
      </c>
      <c r="N31" s="25"/>
      <c r="O31" s="26"/>
      <c r="P31" s="26"/>
      <c r="Q31" s="26"/>
      <c r="R31" s="26"/>
      <c r="S31" s="26"/>
      <c r="T31" s="26"/>
      <c r="U31" s="26"/>
      <c r="V31" s="26"/>
      <c r="W31" s="26"/>
      <c r="X31" s="26"/>
      <c r="Y31" s="26"/>
      <c r="Z31" s="26"/>
      <c r="AA31" s="26"/>
      <c r="AB31" s="26"/>
      <c r="AC31" s="26"/>
      <c r="AD31" s="26"/>
      <c r="AE31" s="26"/>
      <c r="AF31" s="26"/>
      <c r="AG31" s="55">
        <f>AG32+AG33+AG34+AG35+AG36</f>
        <v>6605.2</v>
      </c>
      <c r="AH31" s="55">
        <f t="shared" ref="AH31:AI31" si="12">AH32+AH33+AH34+AH35+AH36</f>
        <v>24693.57</v>
      </c>
      <c r="AI31" s="55">
        <f t="shared" si="12"/>
        <v>24468.13</v>
      </c>
      <c r="AJ31" s="57">
        <f t="shared" ref="AJ31" si="13">AI31/AG31</f>
        <v>3.7043738266820085</v>
      </c>
      <c r="AK31" s="57">
        <f t="shared" ref="AK31" si="14">AI31/AH31</f>
        <v>0.99087049786644865</v>
      </c>
      <c r="AL31" s="27"/>
      <c r="AM31" s="41"/>
      <c r="AN31" s="43"/>
    </row>
    <row r="32" spans="1:40" ht="84.75" hidden="1" customHeight="1" x14ac:dyDescent="0.2">
      <c r="A32" s="49"/>
      <c r="B32" s="14" t="s">
        <v>169</v>
      </c>
      <c r="C32" s="16"/>
      <c r="D32" s="17"/>
      <c r="E32" s="18"/>
      <c r="F32" s="19"/>
      <c r="G32" s="20" t="s">
        <v>168</v>
      </c>
      <c r="H32" s="21"/>
      <c r="I32" s="22"/>
      <c r="J32" s="16"/>
      <c r="K32" s="23"/>
      <c r="L32" s="23"/>
      <c r="M32" s="23" t="s">
        <v>167</v>
      </c>
      <c r="N32" s="25"/>
      <c r="O32" s="26"/>
      <c r="P32" s="26"/>
      <c r="Q32" s="26"/>
      <c r="R32" s="26"/>
      <c r="S32" s="26"/>
      <c r="T32" s="26"/>
      <c r="U32" s="26"/>
      <c r="V32" s="26"/>
      <c r="W32" s="26"/>
      <c r="X32" s="26"/>
      <c r="Y32" s="26"/>
      <c r="Z32" s="26"/>
      <c r="AA32" s="26"/>
      <c r="AB32" s="26"/>
      <c r="AC32" s="26"/>
      <c r="AD32" s="26"/>
      <c r="AE32" s="26"/>
      <c r="AF32" s="26"/>
      <c r="AG32" s="55">
        <v>0</v>
      </c>
      <c r="AH32" s="26">
        <v>15982.97</v>
      </c>
      <c r="AI32" s="26">
        <v>15759.78</v>
      </c>
      <c r="AJ32" s="57" t="e">
        <f t="shared" ref="AJ32:AJ37" si="15">AI32/AG32</f>
        <v>#DIV/0!</v>
      </c>
      <c r="AK32" s="57">
        <f t="shared" ref="AK32:AK37" si="16">AI32/AH32</f>
        <v>0.98603576181398078</v>
      </c>
      <c r="AL32" s="27"/>
      <c r="AM32" s="41"/>
      <c r="AN32" s="43"/>
    </row>
    <row r="33" spans="1:40" ht="74.25" hidden="1" customHeight="1" x14ac:dyDescent="0.2">
      <c r="A33" s="49"/>
      <c r="B33" s="14" t="s">
        <v>166</v>
      </c>
      <c r="C33" s="16"/>
      <c r="D33" s="17"/>
      <c r="E33" s="18"/>
      <c r="F33" s="19"/>
      <c r="G33" s="20" t="s">
        <v>165</v>
      </c>
      <c r="H33" s="21"/>
      <c r="I33" s="22"/>
      <c r="J33" s="16"/>
      <c r="K33" s="23"/>
      <c r="L33" s="23"/>
      <c r="M33" s="23" t="s">
        <v>164</v>
      </c>
      <c r="N33" s="25"/>
      <c r="O33" s="26"/>
      <c r="P33" s="26"/>
      <c r="Q33" s="26"/>
      <c r="R33" s="26"/>
      <c r="S33" s="26"/>
      <c r="T33" s="26"/>
      <c r="U33" s="26"/>
      <c r="V33" s="26"/>
      <c r="W33" s="26"/>
      <c r="X33" s="26"/>
      <c r="Y33" s="26"/>
      <c r="Z33" s="26"/>
      <c r="AA33" s="26"/>
      <c r="AB33" s="26"/>
      <c r="AC33" s="26"/>
      <c r="AD33" s="26"/>
      <c r="AE33" s="26"/>
      <c r="AF33" s="26"/>
      <c r="AG33" s="55">
        <v>0</v>
      </c>
      <c r="AH33" s="26">
        <v>161.44</v>
      </c>
      <c r="AI33" s="26">
        <v>159.19</v>
      </c>
      <c r="AJ33" s="57" t="e">
        <f t="shared" si="15"/>
        <v>#DIV/0!</v>
      </c>
      <c r="AK33" s="57">
        <f t="shared" si="16"/>
        <v>0.98606293359762143</v>
      </c>
      <c r="AL33" s="27"/>
      <c r="AM33" s="41"/>
      <c r="AN33" s="43"/>
    </row>
    <row r="34" spans="1:40" ht="32.25" hidden="1" customHeight="1" x14ac:dyDescent="0.2">
      <c r="A34" s="49"/>
      <c r="B34" s="14" t="s">
        <v>163</v>
      </c>
      <c r="C34" s="16"/>
      <c r="D34" s="17"/>
      <c r="E34" s="18"/>
      <c r="F34" s="19"/>
      <c r="G34" s="20" t="s">
        <v>162</v>
      </c>
      <c r="H34" s="21"/>
      <c r="I34" s="22"/>
      <c r="J34" s="16"/>
      <c r="K34" s="23"/>
      <c r="L34" s="23"/>
      <c r="M34" s="23" t="s">
        <v>161</v>
      </c>
      <c r="N34" s="25"/>
      <c r="O34" s="26"/>
      <c r="P34" s="26"/>
      <c r="Q34" s="26"/>
      <c r="R34" s="26"/>
      <c r="S34" s="26"/>
      <c r="T34" s="26"/>
      <c r="U34" s="26"/>
      <c r="V34" s="26"/>
      <c r="W34" s="26"/>
      <c r="X34" s="26"/>
      <c r="Y34" s="26"/>
      <c r="Z34" s="26"/>
      <c r="AA34" s="26"/>
      <c r="AB34" s="26"/>
      <c r="AC34" s="26"/>
      <c r="AD34" s="26"/>
      <c r="AE34" s="26"/>
      <c r="AF34" s="26"/>
      <c r="AG34" s="55">
        <v>3799.2</v>
      </c>
      <c r="AH34" s="26">
        <v>3799.2</v>
      </c>
      <c r="AI34" s="26">
        <v>3799.2</v>
      </c>
      <c r="AJ34" s="57">
        <f t="shared" si="15"/>
        <v>1</v>
      </c>
      <c r="AK34" s="57">
        <f t="shared" si="16"/>
        <v>1</v>
      </c>
      <c r="AL34" s="27"/>
      <c r="AM34" s="41"/>
      <c r="AN34" s="43"/>
    </row>
    <row r="35" spans="1:40" ht="21.75" hidden="1" customHeight="1" x14ac:dyDescent="0.2">
      <c r="A35" s="49"/>
      <c r="B35" s="14" t="s">
        <v>160</v>
      </c>
      <c r="C35" s="16"/>
      <c r="D35" s="17"/>
      <c r="E35" s="18"/>
      <c r="F35" s="19"/>
      <c r="G35" s="20" t="s">
        <v>159</v>
      </c>
      <c r="H35" s="21"/>
      <c r="I35" s="22"/>
      <c r="J35" s="16"/>
      <c r="K35" s="23"/>
      <c r="L35" s="23"/>
      <c r="M35" s="23" t="s">
        <v>158</v>
      </c>
      <c r="N35" s="25"/>
      <c r="O35" s="26"/>
      <c r="P35" s="26"/>
      <c r="Q35" s="26"/>
      <c r="R35" s="26"/>
      <c r="S35" s="26"/>
      <c r="T35" s="26"/>
      <c r="U35" s="26"/>
      <c r="V35" s="26"/>
      <c r="W35" s="26"/>
      <c r="X35" s="26"/>
      <c r="Y35" s="26"/>
      <c r="Z35" s="26"/>
      <c r="AA35" s="26"/>
      <c r="AB35" s="26"/>
      <c r="AC35" s="26"/>
      <c r="AD35" s="26"/>
      <c r="AE35" s="26"/>
      <c r="AF35" s="26"/>
      <c r="AG35" s="55">
        <v>0</v>
      </c>
      <c r="AH35" s="26">
        <v>50.51</v>
      </c>
      <c r="AI35" s="26">
        <v>50.51</v>
      </c>
      <c r="AJ35" s="57" t="e">
        <f t="shared" si="15"/>
        <v>#DIV/0!</v>
      </c>
      <c r="AK35" s="57">
        <f t="shared" si="16"/>
        <v>1</v>
      </c>
      <c r="AL35" s="27"/>
      <c r="AM35" s="41"/>
      <c r="AN35" s="43"/>
    </row>
    <row r="36" spans="1:40" ht="21.75" hidden="1" customHeight="1" x14ac:dyDescent="0.2">
      <c r="A36" s="49"/>
      <c r="B36" s="14" t="s">
        <v>122</v>
      </c>
      <c r="C36" s="16"/>
      <c r="D36" s="17"/>
      <c r="E36" s="18"/>
      <c r="F36" s="19"/>
      <c r="G36" s="20" t="s">
        <v>157</v>
      </c>
      <c r="H36" s="21"/>
      <c r="I36" s="22"/>
      <c r="J36" s="16"/>
      <c r="K36" s="23"/>
      <c r="L36" s="23"/>
      <c r="M36" s="23" t="s">
        <v>120</v>
      </c>
      <c r="N36" s="25"/>
      <c r="O36" s="26"/>
      <c r="P36" s="26"/>
      <c r="Q36" s="26"/>
      <c r="R36" s="26"/>
      <c r="S36" s="26"/>
      <c r="T36" s="26"/>
      <c r="U36" s="26"/>
      <c r="V36" s="26"/>
      <c r="W36" s="26"/>
      <c r="X36" s="26"/>
      <c r="Y36" s="26"/>
      <c r="Z36" s="26"/>
      <c r="AA36" s="26"/>
      <c r="AB36" s="26"/>
      <c r="AC36" s="26"/>
      <c r="AD36" s="26"/>
      <c r="AE36" s="26"/>
      <c r="AF36" s="26"/>
      <c r="AG36" s="55">
        <v>2806</v>
      </c>
      <c r="AH36" s="26">
        <v>4699.45</v>
      </c>
      <c r="AI36" s="26">
        <v>4699.45</v>
      </c>
      <c r="AJ36" s="57">
        <f t="shared" si="15"/>
        <v>1.6747861724875266</v>
      </c>
      <c r="AK36" s="57">
        <f t="shared" si="16"/>
        <v>1</v>
      </c>
      <c r="AL36" s="27"/>
      <c r="AM36" s="41"/>
      <c r="AN36" s="43"/>
    </row>
    <row r="37" spans="1:40" s="12" customFormat="1" ht="21.75" customHeight="1" x14ac:dyDescent="0.2">
      <c r="A37" s="49"/>
      <c r="B37" s="15" t="s">
        <v>277</v>
      </c>
      <c r="C37" s="16"/>
      <c r="D37" s="17"/>
      <c r="E37" s="18"/>
      <c r="F37" s="19"/>
      <c r="G37" s="20"/>
      <c r="H37" s="21"/>
      <c r="I37" s="22"/>
      <c r="J37" s="16"/>
      <c r="K37" s="23"/>
      <c r="L37" s="23"/>
      <c r="M37" s="24" t="s">
        <v>278</v>
      </c>
      <c r="N37" s="25"/>
      <c r="O37" s="26"/>
      <c r="P37" s="26"/>
      <c r="Q37" s="26"/>
      <c r="R37" s="26"/>
      <c r="S37" s="26"/>
      <c r="T37" s="26"/>
      <c r="U37" s="26"/>
      <c r="V37" s="26"/>
      <c r="W37" s="26"/>
      <c r="X37" s="26"/>
      <c r="Y37" s="26"/>
      <c r="Z37" s="26"/>
      <c r="AA37" s="26"/>
      <c r="AB37" s="26"/>
      <c r="AC37" s="26"/>
      <c r="AD37" s="26"/>
      <c r="AE37" s="26"/>
      <c r="AF37" s="26"/>
      <c r="AG37" s="55">
        <f>AG38+AG39+AG40+AG41+AG42</f>
        <v>12932.200000000003</v>
      </c>
      <c r="AH37" s="55">
        <f t="shared" ref="AH37:AI37" si="17">AH38+AH39+AH40+AH41+AH42</f>
        <v>13144.100000000002</v>
      </c>
      <c r="AI37" s="55">
        <f t="shared" si="17"/>
        <v>12854.400000000001</v>
      </c>
      <c r="AJ37" s="57">
        <f t="shared" si="15"/>
        <v>0.99398400890799699</v>
      </c>
      <c r="AK37" s="57">
        <f t="shared" si="16"/>
        <v>0.97795969294208041</v>
      </c>
      <c r="AL37" s="27"/>
      <c r="AM37" s="41"/>
      <c r="AN37" s="43"/>
    </row>
    <row r="38" spans="1:40" ht="32.25" hidden="1" customHeight="1" x14ac:dyDescent="0.2">
      <c r="A38" s="49"/>
      <c r="B38" s="14" t="s">
        <v>119</v>
      </c>
      <c r="C38" s="16"/>
      <c r="D38" s="17"/>
      <c r="E38" s="18"/>
      <c r="F38" s="19"/>
      <c r="G38" s="20" t="s">
        <v>156</v>
      </c>
      <c r="H38" s="21"/>
      <c r="I38" s="22"/>
      <c r="J38" s="16"/>
      <c r="K38" s="23"/>
      <c r="L38" s="23"/>
      <c r="M38" s="23" t="s">
        <v>117</v>
      </c>
      <c r="N38" s="25"/>
      <c r="O38" s="26"/>
      <c r="P38" s="26"/>
      <c r="Q38" s="26"/>
      <c r="R38" s="26"/>
      <c r="S38" s="26"/>
      <c r="T38" s="26"/>
      <c r="U38" s="26"/>
      <c r="V38" s="26"/>
      <c r="W38" s="26"/>
      <c r="X38" s="26"/>
      <c r="Y38" s="26"/>
      <c r="Z38" s="26"/>
      <c r="AA38" s="26"/>
      <c r="AB38" s="26"/>
      <c r="AC38" s="26"/>
      <c r="AD38" s="26"/>
      <c r="AE38" s="26"/>
      <c r="AF38" s="26"/>
      <c r="AG38" s="55">
        <v>7324.1</v>
      </c>
      <c r="AH38" s="26">
        <v>10214.5</v>
      </c>
      <c r="AI38" s="26">
        <v>10203.42</v>
      </c>
      <c r="AJ38" s="57">
        <f t="shared" ref="AJ38:AJ43" si="18">AI38/AG38</f>
        <v>1.3931295312734671</v>
      </c>
      <c r="AK38" s="57">
        <f t="shared" ref="AK38:AK43" si="19">AI38/AH38</f>
        <v>0.99891526751187043</v>
      </c>
      <c r="AL38" s="27"/>
      <c r="AM38" s="41"/>
      <c r="AN38" s="43"/>
    </row>
    <row r="39" spans="1:40" s="12" customFormat="1" ht="56.25" hidden="1" x14ac:dyDescent="0.2">
      <c r="A39" s="49"/>
      <c r="B39" s="15" t="s">
        <v>239</v>
      </c>
      <c r="C39" s="16"/>
      <c r="D39" s="17"/>
      <c r="E39" s="18"/>
      <c r="F39" s="19"/>
      <c r="G39" s="20"/>
      <c r="H39" s="21"/>
      <c r="I39" s="22"/>
      <c r="J39" s="16"/>
      <c r="K39" s="23"/>
      <c r="L39" s="23"/>
      <c r="M39" s="24" t="s">
        <v>240</v>
      </c>
      <c r="N39" s="25"/>
      <c r="O39" s="26"/>
      <c r="P39" s="26"/>
      <c r="Q39" s="26"/>
      <c r="R39" s="26"/>
      <c r="S39" s="26"/>
      <c r="T39" s="26"/>
      <c r="U39" s="26"/>
      <c r="V39" s="26"/>
      <c r="W39" s="26"/>
      <c r="X39" s="26"/>
      <c r="Y39" s="26"/>
      <c r="Z39" s="26"/>
      <c r="AA39" s="26"/>
      <c r="AB39" s="26"/>
      <c r="AC39" s="26"/>
      <c r="AD39" s="26"/>
      <c r="AE39" s="26"/>
      <c r="AF39" s="26"/>
      <c r="AG39" s="55">
        <v>2854.3</v>
      </c>
      <c r="AH39" s="26">
        <v>0</v>
      </c>
      <c r="AI39" s="26">
        <v>0</v>
      </c>
      <c r="AJ39" s="57">
        <f t="shared" si="18"/>
        <v>0</v>
      </c>
      <c r="AK39" s="57" t="e">
        <f t="shared" si="19"/>
        <v>#DIV/0!</v>
      </c>
      <c r="AL39" s="27"/>
      <c r="AM39" s="41"/>
      <c r="AN39" s="43"/>
    </row>
    <row r="40" spans="1:40" ht="42.75" hidden="1" customHeight="1" x14ac:dyDescent="0.2">
      <c r="A40" s="49"/>
      <c r="B40" s="14" t="s">
        <v>155</v>
      </c>
      <c r="C40" s="16"/>
      <c r="D40" s="17"/>
      <c r="E40" s="18"/>
      <c r="F40" s="19"/>
      <c r="G40" s="20" t="s">
        <v>154</v>
      </c>
      <c r="H40" s="21"/>
      <c r="I40" s="22"/>
      <c r="J40" s="16"/>
      <c r="K40" s="23"/>
      <c r="L40" s="23"/>
      <c r="M40" s="23" t="s">
        <v>153</v>
      </c>
      <c r="N40" s="25"/>
      <c r="O40" s="26"/>
      <c r="P40" s="26"/>
      <c r="Q40" s="26"/>
      <c r="R40" s="26"/>
      <c r="S40" s="26"/>
      <c r="T40" s="26"/>
      <c r="U40" s="26"/>
      <c r="V40" s="26"/>
      <c r="W40" s="26"/>
      <c r="X40" s="26"/>
      <c r="Y40" s="26"/>
      <c r="Z40" s="26"/>
      <c r="AA40" s="26"/>
      <c r="AB40" s="26"/>
      <c r="AC40" s="26"/>
      <c r="AD40" s="26"/>
      <c r="AE40" s="26"/>
      <c r="AF40" s="26"/>
      <c r="AG40" s="55">
        <v>1197.5</v>
      </c>
      <c r="AH40" s="26">
        <v>1307.7</v>
      </c>
      <c r="AI40" s="26">
        <v>1307.7</v>
      </c>
      <c r="AJ40" s="57">
        <f t="shared" si="18"/>
        <v>1.0920250521920669</v>
      </c>
      <c r="AK40" s="57">
        <f t="shared" si="19"/>
        <v>1</v>
      </c>
      <c r="AL40" s="27"/>
      <c r="AM40" s="41"/>
      <c r="AN40" s="43"/>
    </row>
    <row r="41" spans="1:40" ht="53.25" hidden="1" customHeight="1" x14ac:dyDescent="0.2">
      <c r="A41" s="49"/>
      <c r="B41" s="14" t="s">
        <v>152</v>
      </c>
      <c r="C41" s="16"/>
      <c r="D41" s="17"/>
      <c r="E41" s="18"/>
      <c r="F41" s="19"/>
      <c r="G41" s="20" t="s">
        <v>151</v>
      </c>
      <c r="H41" s="21"/>
      <c r="I41" s="22"/>
      <c r="J41" s="16"/>
      <c r="K41" s="23"/>
      <c r="L41" s="23"/>
      <c r="M41" s="23" t="s">
        <v>150</v>
      </c>
      <c r="N41" s="25"/>
      <c r="O41" s="26"/>
      <c r="P41" s="26"/>
      <c r="Q41" s="26"/>
      <c r="R41" s="26"/>
      <c r="S41" s="26"/>
      <c r="T41" s="26"/>
      <c r="U41" s="26"/>
      <c r="V41" s="26"/>
      <c r="W41" s="26"/>
      <c r="X41" s="26"/>
      <c r="Y41" s="26"/>
      <c r="Z41" s="26"/>
      <c r="AA41" s="26"/>
      <c r="AB41" s="26"/>
      <c r="AC41" s="26"/>
      <c r="AD41" s="26"/>
      <c r="AE41" s="26"/>
      <c r="AF41" s="26"/>
      <c r="AG41" s="55">
        <v>1.2</v>
      </c>
      <c r="AH41" s="26">
        <v>1.2</v>
      </c>
      <c r="AI41" s="26">
        <v>0</v>
      </c>
      <c r="AJ41" s="57">
        <f t="shared" si="18"/>
        <v>0</v>
      </c>
      <c r="AK41" s="57">
        <f t="shared" si="19"/>
        <v>0</v>
      </c>
      <c r="AL41" s="27"/>
      <c r="AM41" s="41"/>
      <c r="AN41" s="43"/>
    </row>
    <row r="42" spans="1:40" ht="32.25" hidden="1" customHeight="1" x14ac:dyDescent="0.2">
      <c r="A42" s="49"/>
      <c r="B42" s="14" t="s">
        <v>149</v>
      </c>
      <c r="C42" s="16"/>
      <c r="D42" s="17"/>
      <c r="E42" s="18"/>
      <c r="F42" s="19"/>
      <c r="G42" s="20" t="s">
        <v>148</v>
      </c>
      <c r="H42" s="21"/>
      <c r="I42" s="22"/>
      <c r="J42" s="16"/>
      <c r="K42" s="23"/>
      <c r="L42" s="23"/>
      <c r="M42" s="23" t="s">
        <v>147</v>
      </c>
      <c r="N42" s="25"/>
      <c r="O42" s="26"/>
      <c r="P42" s="26"/>
      <c r="Q42" s="26"/>
      <c r="R42" s="26"/>
      <c r="S42" s="26"/>
      <c r="T42" s="26"/>
      <c r="U42" s="26"/>
      <c r="V42" s="26"/>
      <c r="W42" s="26"/>
      <c r="X42" s="26"/>
      <c r="Y42" s="26"/>
      <c r="Z42" s="26"/>
      <c r="AA42" s="26"/>
      <c r="AB42" s="26"/>
      <c r="AC42" s="26"/>
      <c r="AD42" s="26"/>
      <c r="AE42" s="26"/>
      <c r="AF42" s="26"/>
      <c r="AG42" s="55">
        <v>1555.1</v>
      </c>
      <c r="AH42" s="26">
        <v>1620.7</v>
      </c>
      <c r="AI42" s="26">
        <v>1343.28</v>
      </c>
      <c r="AJ42" s="57">
        <f t="shared" si="18"/>
        <v>0.86379010996077421</v>
      </c>
      <c r="AK42" s="57">
        <f t="shared" si="19"/>
        <v>0.82882705004010604</v>
      </c>
      <c r="AL42" s="27"/>
      <c r="AM42" s="41"/>
      <c r="AN42" s="43"/>
    </row>
    <row r="43" spans="1:40" s="12" customFormat="1" ht="22.5" x14ac:dyDescent="0.2">
      <c r="A43" s="49"/>
      <c r="B43" s="15" t="s">
        <v>279</v>
      </c>
      <c r="C43" s="16"/>
      <c r="D43" s="17"/>
      <c r="E43" s="18"/>
      <c r="F43" s="19"/>
      <c r="G43" s="20"/>
      <c r="H43" s="21"/>
      <c r="I43" s="22"/>
      <c r="J43" s="16"/>
      <c r="K43" s="23"/>
      <c r="L43" s="23"/>
      <c r="M43" s="24" t="s">
        <v>280</v>
      </c>
      <c r="N43" s="25"/>
      <c r="O43" s="26"/>
      <c r="P43" s="26"/>
      <c r="Q43" s="26"/>
      <c r="R43" s="26"/>
      <c r="S43" s="26"/>
      <c r="T43" s="26"/>
      <c r="U43" s="26"/>
      <c r="V43" s="26"/>
      <c r="W43" s="26"/>
      <c r="X43" s="26"/>
      <c r="Y43" s="26"/>
      <c r="Z43" s="26"/>
      <c r="AA43" s="26"/>
      <c r="AB43" s="26"/>
      <c r="AC43" s="26"/>
      <c r="AD43" s="26"/>
      <c r="AE43" s="26"/>
      <c r="AF43" s="26"/>
      <c r="AG43" s="55">
        <f>AG44+AG45</f>
        <v>8650</v>
      </c>
      <c r="AH43" s="55">
        <f t="shared" ref="AH43:AI43" si="20">AH44+AH45</f>
        <v>13288.689999999999</v>
      </c>
      <c r="AI43" s="55">
        <f t="shared" si="20"/>
        <v>13288.689999999999</v>
      </c>
      <c r="AJ43" s="57">
        <f t="shared" si="18"/>
        <v>1.5362647398843929</v>
      </c>
      <c r="AK43" s="57">
        <f t="shared" si="19"/>
        <v>1</v>
      </c>
      <c r="AL43" s="27"/>
      <c r="AM43" s="41"/>
      <c r="AN43" s="43"/>
    </row>
    <row r="44" spans="1:40" ht="53.25" hidden="1" customHeight="1" x14ac:dyDescent="0.2">
      <c r="A44" s="49"/>
      <c r="B44" s="14" t="s">
        <v>146</v>
      </c>
      <c r="C44" s="16"/>
      <c r="D44" s="17"/>
      <c r="E44" s="18"/>
      <c r="F44" s="19"/>
      <c r="G44" s="20" t="s">
        <v>145</v>
      </c>
      <c r="H44" s="21"/>
      <c r="I44" s="22"/>
      <c r="J44" s="16"/>
      <c r="K44" s="23"/>
      <c r="L44" s="23"/>
      <c r="M44" s="23" t="s">
        <v>144</v>
      </c>
      <c r="N44" s="25"/>
      <c r="O44" s="26"/>
      <c r="P44" s="26"/>
      <c r="Q44" s="26"/>
      <c r="R44" s="26"/>
      <c r="S44" s="26"/>
      <c r="T44" s="26"/>
      <c r="U44" s="26"/>
      <c r="V44" s="26"/>
      <c r="W44" s="26"/>
      <c r="X44" s="26"/>
      <c r="Y44" s="26"/>
      <c r="Z44" s="26"/>
      <c r="AA44" s="26"/>
      <c r="AB44" s="26"/>
      <c r="AC44" s="26"/>
      <c r="AD44" s="26"/>
      <c r="AE44" s="26"/>
      <c r="AF44" s="26"/>
      <c r="AG44" s="55">
        <v>8650</v>
      </c>
      <c r="AH44" s="26">
        <v>8650</v>
      </c>
      <c r="AI44" s="26">
        <v>8650</v>
      </c>
      <c r="AJ44" s="57">
        <f t="shared" si="8"/>
        <v>1</v>
      </c>
      <c r="AK44" s="57">
        <f t="shared" si="1"/>
        <v>1</v>
      </c>
      <c r="AL44" s="27"/>
      <c r="AM44" s="41"/>
      <c r="AN44" s="43"/>
    </row>
    <row r="45" spans="1:40" ht="21.75" hidden="1" customHeight="1" x14ac:dyDescent="0.2">
      <c r="A45" s="50"/>
      <c r="B45" s="14" t="s">
        <v>107</v>
      </c>
      <c r="C45" s="16"/>
      <c r="D45" s="17"/>
      <c r="E45" s="18"/>
      <c r="F45" s="19"/>
      <c r="G45" s="20" t="s">
        <v>142</v>
      </c>
      <c r="H45" s="21"/>
      <c r="I45" s="22"/>
      <c r="J45" s="16"/>
      <c r="K45" s="23"/>
      <c r="L45" s="23"/>
      <c r="M45" s="23" t="s">
        <v>105</v>
      </c>
      <c r="N45" s="25"/>
      <c r="O45" s="26"/>
      <c r="P45" s="26"/>
      <c r="Q45" s="26"/>
      <c r="R45" s="26"/>
      <c r="S45" s="26"/>
      <c r="T45" s="26"/>
      <c r="U45" s="26"/>
      <c r="V45" s="26"/>
      <c r="W45" s="26"/>
      <c r="X45" s="26"/>
      <c r="Y45" s="26"/>
      <c r="Z45" s="26"/>
      <c r="AA45" s="26"/>
      <c r="AB45" s="26"/>
      <c r="AC45" s="26"/>
      <c r="AD45" s="26"/>
      <c r="AE45" s="26"/>
      <c r="AF45" s="26"/>
      <c r="AG45" s="55">
        <v>0</v>
      </c>
      <c r="AH45" s="26">
        <v>4638.6899999999996</v>
      </c>
      <c r="AI45" s="26">
        <v>4638.6899999999996</v>
      </c>
      <c r="AJ45" s="57" t="e">
        <f t="shared" si="8"/>
        <v>#DIV/0!</v>
      </c>
      <c r="AK45" s="57">
        <f t="shared" si="1"/>
        <v>1</v>
      </c>
      <c r="AL45" s="27"/>
      <c r="AM45" s="41"/>
      <c r="AN45" s="43"/>
    </row>
    <row r="46" spans="1:40" ht="32.25" customHeight="1" x14ac:dyDescent="0.2">
      <c r="A46" s="74" t="s">
        <v>104</v>
      </c>
      <c r="B46" s="35" t="s">
        <v>7</v>
      </c>
      <c r="C46" s="68"/>
      <c r="D46" s="68"/>
      <c r="E46" s="68"/>
      <c r="F46" s="68"/>
      <c r="G46" s="68"/>
      <c r="H46" s="68"/>
      <c r="I46" s="68"/>
      <c r="J46" s="68"/>
      <c r="K46" s="68"/>
      <c r="L46" s="68"/>
      <c r="M46" s="36" t="s">
        <v>141</v>
      </c>
      <c r="N46" s="69"/>
      <c r="O46" s="69"/>
      <c r="P46" s="69"/>
      <c r="Q46" s="69"/>
      <c r="R46" s="69"/>
      <c r="S46" s="69"/>
      <c r="T46" s="69"/>
      <c r="U46" s="69"/>
      <c r="V46" s="69"/>
      <c r="W46" s="69"/>
      <c r="X46" s="69"/>
      <c r="Y46" s="69"/>
      <c r="Z46" s="69"/>
      <c r="AA46" s="69"/>
      <c r="AB46" s="69"/>
      <c r="AC46" s="69"/>
      <c r="AD46" s="69"/>
      <c r="AE46" s="69"/>
      <c r="AF46" s="69"/>
      <c r="AG46" s="54">
        <f>AG47+AG48+AG49+AG57+AG60</f>
        <v>256149.666</v>
      </c>
      <c r="AH46" s="54">
        <f t="shared" ref="AH46:AI46" si="21">AH47+AH48+AH49+AH57+AH60</f>
        <v>377573.36</v>
      </c>
      <c r="AI46" s="54">
        <f t="shared" si="21"/>
        <v>363517.47</v>
      </c>
      <c r="AJ46" s="53">
        <f t="shared" si="8"/>
        <v>1.419160429434251</v>
      </c>
      <c r="AK46" s="53">
        <f t="shared" si="1"/>
        <v>0.96277308865222899</v>
      </c>
      <c r="AL46" s="72"/>
      <c r="AM46" s="73"/>
      <c r="AN46" s="43"/>
    </row>
    <row r="47" spans="1:40" ht="32.25" customHeight="1" x14ac:dyDescent="0.2">
      <c r="A47" s="49"/>
      <c r="B47" s="15" t="s">
        <v>255</v>
      </c>
      <c r="C47" s="16"/>
      <c r="D47" s="17"/>
      <c r="E47" s="18"/>
      <c r="F47" s="19"/>
      <c r="G47" s="20" t="s">
        <v>181</v>
      </c>
      <c r="H47" s="21"/>
      <c r="I47" s="22"/>
      <c r="J47" s="16"/>
      <c r="K47" s="23"/>
      <c r="L47" s="23"/>
      <c r="M47" s="24" t="s">
        <v>256</v>
      </c>
      <c r="N47" s="25"/>
      <c r="O47" s="26"/>
      <c r="P47" s="26"/>
      <c r="Q47" s="26"/>
      <c r="R47" s="26"/>
      <c r="S47" s="26"/>
      <c r="T47" s="26"/>
      <c r="U47" s="26"/>
      <c r="V47" s="26"/>
      <c r="W47" s="26"/>
      <c r="X47" s="26"/>
      <c r="Y47" s="26"/>
      <c r="Z47" s="26"/>
      <c r="AA47" s="26"/>
      <c r="AB47" s="26"/>
      <c r="AC47" s="26"/>
      <c r="AD47" s="26"/>
      <c r="AE47" s="26"/>
      <c r="AF47" s="26"/>
      <c r="AG47" s="55">
        <v>14121.966</v>
      </c>
      <c r="AH47" s="26">
        <v>12516.2</v>
      </c>
      <c r="AI47" s="26">
        <v>11632.97</v>
      </c>
      <c r="AJ47" s="57">
        <f t="shared" si="8"/>
        <v>0.82375003593692264</v>
      </c>
      <c r="AK47" s="57">
        <f t="shared" si="1"/>
        <v>0.92943305476102955</v>
      </c>
      <c r="AL47" s="27"/>
      <c r="AM47" s="41"/>
      <c r="AN47" s="43"/>
    </row>
    <row r="48" spans="1:40" ht="101.25" x14ac:dyDescent="0.2">
      <c r="A48" s="49"/>
      <c r="B48" s="15" t="s">
        <v>267</v>
      </c>
      <c r="C48" s="16"/>
      <c r="D48" s="17"/>
      <c r="E48" s="18"/>
      <c r="F48" s="19"/>
      <c r="G48" s="20"/>
      <c r="H48" s="21"/>
      <c r="I48" s="22"/>
      <c r="J48" s="16"/>
      <c r="K48" s="23"/>
      <c r="L48" s="23"/>
      <c r="M48" s="24" t="s">
        <v>268</v>
      </c>
      <c r="N48" s="25"/>
      <c r="O48" s="26"/>
      <c r="P48" s="26"/>
      <c r="Q48" s="26"/>
      <c r="R48" s="26"/>
      <c r="S48" s="26"/>
      <c r="T48" s="26"/>
      <c r="U48" s="26"/>
      <c r="V48" s="26"/>
      <c r="W48" s="26"/>
      <c r="X48" s="26"/>
      <c r="Y48" s="26"/>
      <c r="Z48" s="26"/>
      <c r="AA48" s="26"/>
      <c r="AB48" s="26"/>
      <c r="AC48" s="26"/>
      <c r="AD48" s="26"/>
      <c r="AE48" s="26"/>
      <c r="AF48" s="26"/>
      <c r="AG48" s="55">
        <v>0</v>
      </c>
      <c r="AH48" s="26">
        <v>3.5</v>
      </c>
      <c r="AI48" s="26">
        <v>58.34</v>
      </c>
      <c r="AJ48" s="57" t="s">
        <v>244</v>
      </c>
      <c r="AK48" s="57">
        <f t="shared" si="1"/>
        <v>16.668571428571429</v>
      </c>
      <c r="AL48" s="27"/>
      <c r="AM48" s="41"/>
      <c r="AN48" s="43"/>
    </row>
    <row r="49" spans="1:40" s="12" customFormat="1" ht="22.5" x14ac:dyDescent="0.2">
      <c r="A49" s="49"/>
      <c r="B49" s="15" t="s">
        <v>275</v>
      </c>
      <c r="C49" s="16"/>
      <c r="D49" s="17"/>
      <c r="E49" s="18"/>
      <c r="F49" s="19"/>
      <c r="G49" s="20"/>
      <c r="H49" s="21"/>
      <c r="I49" s="22"/>
      <c r="J49" s="16"/>
      <c r="K49" s="23"/>
      <c r="L49" s="23"/>
      <c r="M49" s="24" t="s">
        <v>276</v>
      </c>
      <c r="N49" s="25"/>
      <c r="O49" s="26"/>
      <c r="P49" s="26"/>
      <c r="Q49" s="26"/>
      <c r="R49" s="26"/>
      <c r="S49" s="26"/>
      <c r="T49" s="26"/>
      <c r="U49" s="26"/>
      <c r="V49" s="26"/>
      <c r="W49" s="26"/>
      <c r="X49" s="26"/>
      <c r="Y49" s="26"/>
      <c r="Z49" s="26"/>
      <c r="AA49" s="26"/>
      <c r="AB49" s="26"/>
      <c r="AC49" s="26"/>
      <c r="AD49" s="26"/>
      <c r="AE49" s="26"/>
      <c r="AF49" s="26"/>
      <c r="AG49" s="55">
        <f>AG50+AG51+AG52+AG53+AG54+AG55+AG56</f>
        <v>59188.2</v>
      </c>
      <c r="AH49" s="55">
        <f t="shared" ref="AH49:AI49" si="22">AH50+AH51+AH52+AH53+AH54+AH55+AH56</f>
        <v>128149.87</v>
      </c>
      <c r="AI49" s="55">
        <f t="shared" si="22"/>
        <v>115893.04000000001</v>
      </c>
      <c r="AJ49" s="57">
        <f t="shared" ref="AJ49" si="23">AI49/AG49</f>
        <v>1.9580429882983434</v>
      </c>
      <c r="AK49" s="57">
        <f t="shared" ref="AK49" si="24">AI49/AH49</f>
        <v>0.90435550188228842</v>
      </c>
      <c r="AL49" s="27"/>
      <c r="AM49" s="41"/>
      <c r="AN49" s="43"/>
    </row>
    <row r="50" spans="1:40" ht="63.75" hidden="1" customHeight="1" x14ac:dyDescent="0.2">
      <c r="A50" s="49"/>
      <c r="B50" s="14" t="s">
        <v>140</v>
      </c>
      <c r="C50" s="16"/>
      <c r="D50" s="17"/>
      <c r="E50" s="18"/>
      <c r="F50" s="19"/>
      <c r="G50" s="20" t="s">
        <v>139</v>
      </c>
      <c r="H50" s="21"/>
      <c r="I50" s="22"/>
      <c r="J50" s="16"/>
      <c r="K50" s="23"/>
      <c r="L50" s="23"/>
      <c r="M50" s="23" t="s">
        <v>138</v>
      </c>
      <c r="N50" s="25"/>
      <c r="O50" s="26"/>
      <c r="P50" s="26"/>
      <c r="Q50" s="26"/>
      <c r="R50" s="26"/>
      <c r="S50" s="26"/>
      <c r="T50" s="26"/>
      <c r="U50" s="26"/>
      <c r="V50" s="26"/>
      <c r="W50" s="26"/>
      <c r="X50" s="26"/>
      <c r="Y50" s="26"/>
      <c r="Z50" s="26"/>
      <c r="AA50" s="26"/>
      <c r="AB50" s="26"/>
      <c r="AC50" s="26"/>
      <c r="AD50" s="26"/>
      <c r="AE50" s="26"/>
      <c r="AF50" s="26"/>
      <c r="AG50" s="55">
        <v>906.5</v>
      </c>
      <c r="AH50" s="26">
        <v>906.5</v>
      </c>
      <c r="AI50" s="26">
        <v>906.5</v>
      </c>
      <c r="AJ50" s="57">
        <f t="shared" ref="AJ50:AJ57" si="25">AI50/AG50</f>
        <v>1</v>
      </c>
      <c r="AK50" s="57">
        <f t="shared" ref="AK50:AK57" si="26">AI50/AH50</f>
        <v>1</v>
      </c>
      <c r="AL50" s="27"/>
      <c r="AM50" s="41"/>
      <c r="AN50" s="43"/>
    </row>
    <row r="51" spans="1:40" ht="63.75" hidden="1" customHeight="1" x14ac:dyDescent="0.2">
      <c r="A51" s="49"/>
      <c r="B51" s="14" t="s">
        <v>137</v>
      </c>
      <c r="C51" s="16"/>
      <c r="D51" s="17"/>
      <c r="E51" s="18"/>
      <c r="F51" s="19"/>
      <c r="G51" s="20" t="s">
        <v>136</v>
      </c>
      <c r="H51" s="21"/>
      <c r="I51" s="22"/>
      <c r="J51" s="16"/>
      <c r="K51" s="23"/>
      <c r="L51" s="23"/>
      <c r="M51" s="23" t="s">
        <v>135</v>
      </c>
      <c r="N51" s="25"/>
      <c r="O51" s="26"/>
      <c r="P51" s="26"/>
      <c r="Q51" s="26"/>
      <c r="R51" s="26"/>
      <c r="S51" s="26"/>
      <c r="T51" s="26"/>
      <c r="U51" s="26"/>
      <c r="V51" s="26"/>
      <c r="W51" s="26"/>
      <c r="X51" s="26"/>
      <c r="Y51" s="26"/>
      <c r="Z51" s="26"/>
      <c r="AA51" s="26"/>
      <c r="AB51" s="26"/>
      <c r="AC51" s="26"/>
      <c r="AD51" s="26"/>
      <c r="AE51" s="26"/>
      <c r="AF51" s="26"/>
      <c r="AG51" s="55">
        <v>1586.6</v>
      </c>
      <c r="AH51" s="26">
        <v>1589.5</v>
      </c>
      <c r="AI51" s="26">
        <v>1407.29</v>
      </c>
      <c r="AJ51" s="57">
        <f t="shared" si="25"/>
        <v>0.88698474725828824</v>
      </c>
      <c r="AK51" s="57">
        <f t="shared" si="26"/>
        <v>0.88536646744259195</v>
      </c>
      <c r="AL51" s="27"/>
      <c r="AM51" s="41"/>
      <c r="AN51" s="43"/>
    </row>
    <row r="52" spans="1:40" ht="53.25" hidden="1" customHeight="1" x14ac:dyDescent="0.2">
      <c r="A52" s="49"/>
      <c r="B52" s="14" t="s">
        <v>134</v>
      </c>
      <c r="C52" s="16"/>
      <c r="D52" s="17"/>
      <c r="E52" s="18"/>
      <c r="F52" s="19"/>
      <c r="G52" s="20" t="s">
        <v>133</v>
      </c>
      <c r="H52" s="21"/>
      <c r="I52" s="22"/>
      <c r="J52" s="16"/>
      <c r="K52" s="23"/>
      <c r="L52" s="23"/>
      <c r="M52" s="23" t="s">
        <v>132</v>
      </c>
      <c r="N52" s="25"/>
      <c r="O52" s="26"/>
      <c r="P52" s="26"/>
      <c r="Q52" s="26"/>
      <c r="R52" s="26"/>
      <c r="S52" s="26"/>
      <c r="T52" s="26"/>
      <c r="U52" s="26"/>
      <c r="V52" s="26"/>
      <c r="W52" s="26"/>
      <c r="X52" s="26"/>
      <c r="Y52" s="26"/>
      <c r="Z52" s="26"/>
      <c r="AA52" s="26"/>
      <c r="AB52" s="26"/>
      <c r="AC52" s="26"/>
      <c r="AD52" s="26"/>
      <c r="AE52" s="26"/>
      <c r="AF52" s="26"/>
      <c r="AG52" s="55">
        <v>7719.1</v>
      </c>
      <c r="AH52" s="26">
        <v>7719.1</v>
      </c>
      <c r="AI52" s="26">
        <v>6841.1</v>
      </c>
      <c r="AJ52" s="57">
        <f t="shared" si="25"/>
        <v>0.88625616976072341</v>
      </c>
      <c r="AK52" s="57">
        <f t="shared" si="26"/>
        <v>0.88625616976072341</v>
      </c>
      <c r="AL52" s="27"/>
      <c r="AM52" s="41"/>
      <c r="AN52" s="43"/>
    </row>
    <row r="53" spans="1:40" ht="21.75" hidden="1" customHeight="1" x14ac:dyDescent="0.2">
      <c r="A53" s="49"/>
      <c r="B53" s="14" t="s">
        <v>131</v>
      </c>
      <c r="C53" s="16"/>
      <c r="D53" s="17"/>
      <c r="E53" s="18"/>
      <c r="F53" s="19"/>
      <c r="G53" s="20" t="s">
        <v>130</v>
      </c>
      <c r="H53" s="21"/>
      <c r="I53" s="22"/>
      <c r="J53" s="16"/>
      <c r="K53" s="23"/>
      <c r="L53" s="23"/>
      <c r="M53" s="23" t="s">
        <v>129</v>
      </c>
      <c r="N53" s="25"/>
      <c r="O53" s="26"/>
      <c r="P53" s="26"/>
      <c r="Q53" s="26"/>
      <c r="R53" s="26"/>
      <c r="S53" s="26"/>
      <c r="T53" s="26"/>
      <c r="U53" s="26"/>
      <c r="V53" s="26"/>
      <c r="W53" s="26"/>
      <c r="X53" s="26"/>
      <c r="Y53" s="26"/>
      <c r="Z53" s="26"/>
      <c r="AA53" s="26"/>
      <c r="AB53" s="26"/>
      <c r="AC53" s="26"/>
      <c r="AD53" s="26"/>
      <c r="AE53" s="26"/>
      <c r="AF53" s="26"/>
      <c r="AG53" s="55">
        <v>0</v>
      </c>
      <c r="AH53" s="26">
        <v>606.05999999999995</v>
      </c>
      <c r="AI53" s="26">
        <v>606.05999999999995</v>
      </c>
      <c r="AJ53" s="57" t="e">
        <f t="shared" si="25"/>
        <v>#DIV/0!</v>
      </c>
      <c r="AK53" s="57">
        <f t="shared" si="26"/>
        <v>1</v>
      </c>
      <c r="AL53" s="27"/>
      <c r="AM53" s="41"/>
      <c r="AN53" s="43"/>
    </row>
    <row r="54" spans="1:40" ht="32.25" hidden="1" customHeight="1" x14ac:dyDescent="0.2">
      <c r="A54" s="49"/>
      <c r="B54" s="14" t="s">
        <v>128</v>
      </c>
      <c r="C54" s="16"/>
      <c r="D54" s="17"/>
      <c r="E54" s="18"/>
      <c r="F54" s="19"/>
      <c r="G54" s="20" t="s">
        <v>127</v>
      </c>
      <c r="H54" s="21"/>
      <c r="I54" s="22"/>
      <c r="J54" s="16"/>
      <c r="K54" s="23"/>
      <c r="L54" s="23"/>
      <c r="M54" s="23" t="s">
        <v>126</v>
      </c>
      <c r="N54" s="25"/>
      <c r="O54" s="26"/>
      <c r="P54" s="26"/>
      <c r="Q54" s="26"/>
      <c r="R54" s="26"/>
      <c r="S54" s="26"/>
      <c r="T54" s="26"/>
      <c r="U54" s="26"/>
      <c r="V54" s="26"/>
      <c r="W54" s="26"/>
      <c r="X54" s="26"/>
      <c r="Y54" s="26"/>
      <c r="Z54" s="26"/>
      <c r="AA54" s="26"/>
      <c r="AB54" s="26"/>
      <c r="AC54" s="26"/>
      <c r="AD54" s="26"/>
      <c r="AE54" s="26"/>
      <c r="AF54" s="26"/>
      <c r="AG54" s="55">
        <v>34813</v>
      </c>
      <c r="AH54" s="26">
        <v>91804.76</v>
      </c>
      <c r="AI54" s="26">
        <v>83800.210000000006</v>
      </c>
      <c r="AJ54" s="57">
        <f t="shared" si="25"/>
        <v>2.407152787751702</v>
      </c>
      <c r="AK54" s="57">
        <f t="shared" si="26"/>
        <v>0.91280898724641302</v>
      </c>
      <c r="AL54" s="27"/>
      <c r="AM54" s="41"/>
      <c r="AN54" s="43"/>
    </row>
    <row r="55" spans="1:40" ht="42.75" hidden="1" customHeight="1" x14ac:dyDescent="0.2">
      <c r="A55" s="49"/>
      <c r="B55" s="14" t="s">
        <v>125</v>
      </c>
      <c r="C55" s="16"/>
      <c r="D55" s="17"/>
      <c r="E55" s="18"/>
      <c r="F55" s="19"/>
      <c r="G55" s="20" t="s">
        <v>124</v>
      </c>
      <c r="H55" s="21"/>
      <c r="I55" s="22"/>
      <c r="J55" s="16"/>
      <c r="K55" s="23"/>
      <c r="L55" s="23"/>
      <c r="M55" s="23" t="s">
        <v>123</v>
      </c>
      <c r="N55" s="25"/>
      <c r="O55" s="26"/>
      <c r="P55" s="26"/>
      <c r="Q55" s="26"/>
      <c r="R55" s="26"/>
      <c r="S55" s="26"/>
      <c r="T55" s="26"/>
      <c r="U55" s="26"/>
      <c r="V55" s="26"/>
      <c r="W55" s="26"/>
      <c r="X55" s="26"/>
      <c r="Y55" s="26"/>
      <c r="Z55" s="26"/>
      <c r="AA55" s="26"/>
      <c r="AB55" s="26"/>
      <c r="AC55" s="26"/>
      <c r="AD55" s="26"/>
      <c r="AE55" s="26"/>
      <c r="AF55" s="26"/>
      <c r="AG55" s="55">
        <v>0</v>
      </c>
      <c r="AH55" s="26">
        <v>3656.06</v>
      </c>
      <c r="AI55" s="26">
        <v>1158.25</v>
      </c>
      <c r="AJ55" s="57" t="e">
        <f t="shared" si="25"/>
        <v>#DIV/0!</v>
      </c>
      <c r="AK55" s="57">
        <f t="shared" si="26"/>
        <v>0.3168027877004207</v>
      </c>
      <c r="AL55" s="27"/>
      <c r="AM55" s="41"/>
      <c r="AN55" s="43"/>
    </row>
    <row r="56" spans="1:40" ht="21.75" hidden="1" customHeight="1" x14ac:dyDescent="0.2">
      <c r="A56" s="49"/>
      <c r="B56" s="14" t="s">
        <v>122</v>
      </c>
      <c r="C56" s="16"/>
      <c r="D56" s="17"/>
      <c r="E56" s="18"/>
      <c r="F56" s="19"/>
      <c r="G56" s="20" t="s">
        <v>121</v>
      </c>
      <c r="H56" s="21"/>
      <c r="I56" s="22"/>
      <c r="J56" s="16"/>
      <c r="K56" s="23"/>
      <c r="L56" s="23"/>
      <c r="M56" s="23" t="s">
        <v>120</v>
      </c>
      <c r="N56" s="25"/>
      <c r="O56" s="26"/>
      <c r="P56" s="26"/>
      <c r="Q56" s="26"/>
      <c r="R56" s="26"/>
      <c r="S56" s="26"/>
      <c r="T56" s="26"/>
      <c r="U56" s="26"/>
      <c r="V56" s="26"/>
      <c r="W56" s="26"/>
      <c r="X56" s="26"/>
      <c r="Y56" s="26"/>
      <c r="Z56" s="26"/>
      <c r="AA56" s="26"/>
      <c r="AB56" s="26"/>
      <c r="AC56" s="26"/>
      <c r="AD56" s="26"/>
      <c r="AE56" s="26"/>
      <c r="AF56" s="26"/>
      <c r="AG56" s="55">
        <v>14163</v>
      </c>
      <c r="AH56" s="26">
        <v>21867.89</v>
      </c>
      <c r="AI56" s="26">
        <v>21173.63</v>
      </c>
      <c r="AJ56" s="57">
        <f t="shared" si="25"/>
        <v>1.4949961166419545</v>
      </c>
      <c r="AK56" s="57">
        <f t="shared" si="26"/>
        <v>0.96825208101924798</v>
      </c>
      <c r="AL56" s="27"/>
      <c r="AM56" s="41"/>
      <c r="AN56" s="43"/>
    </row>
    <row r="57" spans="1:40" s="12" customFormat="1" ht="21.75" customHeight="1" x14ac:dyDescent="0.2">
      <c r="A57" s="49"/>
      <c r="B57" s="15" t="s">
        <v>277</v>
      </c>
      <c r="C57" s="16"/>
      <c r="D57" s="17"/>
      <c r="E57" s="18"/>
      <c r="F57" s="19"/>
      <c r="G57" s="20"/>
      <c r="H57" s="21"/>
      <c r="I57" s="22"/>
      <c r="J57" s="16"/>
      <c r="K57" s="23"/>
      <c r="L57" s="23"/>
      <c r="M57" s="24" t="s">
        <v>278</v>
      </c>
      <c r="N57" s="25"/>
      <c r="O57" s="26"/>
      <c r="P57" s="26"/>
      <c r="Q57" s="26"/>
      <c r="R57" s="26"/>
      <c r="S57" s="26"/>
      <c r="T57" s="26"/>
      <c r="U57" s="26"/>
      <c r="V57" s="26"/>
      <c r="W57" s="26"/>
      <c r="X57" s="26"/>
      <c r="Y57" s="26"/>
      <c r="Z57" s="26"/>
      <c r="AA57" s="26"/>
      <c r="AB57" s="26"/>
      <c r="AC57" s="26"/>
      <c r="AD57" s="26"/>
      <c r="AE57" s="26"/>
      <c r="AF57" s="26"/>
      <c r="AG57" s="55">
        <f>AG58+AG59</f>
        <v>182839.5</v>
      </c>
      <c r="AH57" s="55">
        <f t="shared" ref="AH57:AI57" si="27">AH58+AH59</f>
        <v>216764.30000000002</v>
      </c>
      <c r="AI57" s="55">
        <f t="shared" si="27"/>
        <v>215793.63</v>
      </c>
      <c r="AJ57" s="57">
        <f t="shared" si="25"/>
        <v>1.1802352883266471</v>
      </c>
      <c r="AK57" s="57">
        <f t="shared" si="26"/>
        <v>0.99552200246996381</v>
      </c>
      <c r="AL57" s="27"/>
      <c r="AM57" s="41"/>
      <c r="AN57" s="43"/>
    </row>
    <row r="58" spans="1:40" ht="32.25" hidden="1" customHeight="1" x14ac:dyDescent="0.2">
      <c r="A58" s="49"/>
      <c r="B58" s="14" t="s">
        <v>119</v>
      </c>
      <c r="C58" s="16"/>
      <c r="D58" s="17"/>
      <c r="E58" s="18"/>
      <c r="F58" s="19"/>
      <c r="G58" s="20" t="s">
        <v>118</v>
      </c>
      <c r="H58" s="21"/>
      <c r="I58" s="22"/>
      <c r="J58" s="16"/>
      <c r="K58" s="23"/>
      <c r="L58" s="23"/>
      <c r="M58" s="23" t="s">
        <v>117</v>
      </c>
      <c r="N58" s="25"/>
      <c r="O58" s="26"/>
      <c r="P58" s="26"/>
      <c r="Q58" s="26"/>
      <c r="R58" s="26"/>
      <c r="S58" s="26"/>
      <c r="T58" s="26"/>
      <c r="U58" s="26"/>
      <c r="V58" s="26"/>
      <c r="W58" s="26"/>
      <c r="X58" s="26"/>
      <c r="Y58" s="26"/>
      <c r="Z58" s="26"/>
      <c r="AA58" s="26"/>
      <c r="AB58" s="26"/>
      <c r="AC58" s="26"/>
      <c r="AD58" s="26"/>
      <c r="AE58" s="26"/>
      <c r="AF58" s="26"/>
      <c r="AG58" s="55">
        <v>10045.200000000001</v>
      </c>
      <c r="AH58" s="26">
        <v>10045.200000000001</v>
      </c>
      <c r="AI58" s="26">
        <v>9074.5300000000007</v>
      </c>
      <c r="AJ58" s="57">
        <f t="shared" ref="AJ58:AJ60" si="28">AI58/AG58</f>
        <v>0.90336976864572138</v>
      </c>
      <c r="AK58" s="57">
        <f t="shared" ref="AK58:AK60" si="29">AI58/AH58</f>
        <v>0.90336976864572138</v>
      </c>
      <c r="AL58" s="27"/>
      <c r="AM58" s="41"/>
      <c r="AN58" s="43"/>
    </row>
    <row r="59" spans="1:40" ht="21.75" hidden="1" customHeight="1" x14ac:dyDescent="0.2">
      <c r="A59" s="49"/>
      <c r="B59" s="14" t="s">
        <v>116</v>
      </c>
      <c r="C59" s="16"/>
      <c r="D59" s="17"/>
      <c r="E59" s="18"/>
      <c r="F59" s="19"/>
      <c r="G59" s="20" t="s">
        <v>115</v>
      </c>
      <c r="H59" s="21"/>
      <c r="I59" s="22"/>
      <c r="J59" s="16"/>
      <c r="K59" s="23"/>
      <c r="L59" s="23"/>
      <c r="M59" s="23" t="s">
        <v>114</v>
      </c>
      <c r="N59" s="25"/>
      <c r="O59" s="26"/>
      <c r="P59" s="26"/>
      <c r="Q59" s="26"/>
      <c r="R59" s="26"/>
      <c r="S59" s="26"/>
      <c r="T59" s="26"/>
      <c r="U59" s="26"/>
      <c r="V59" s="26"/>
      <c r="W59" s="26"/>
      <c r="X59" s="26"/>
      <c r="Y59" s="26"/>
      <c r="Z59" s="26"/>
      <c r="AA59" s="26"/>
      <c r="AB59" s="26"/>
      <c r="AC59" s="26"/>
      <c r="AD59" s="26"/>
      <c r="AE59" s="26"/>
      <c r="AF59" s="26"/>
      <c r="AG59" s="55">
        <v>172794.3</v>
      </c>
      <c r="AH59" s="26">
        <v>206719.1</v>
      </c>
      <c r="AI59" s="26">
        <v>206719.1</v>
      </c>
      <c r="AJ59" s="57">
        <f t="shared" si="28"/>
        <v>1.1963305502554193</v>
      </c>
      <c r="AK59" s="57">
        <f t="shared" si="29"/>
        <v>1</v>
      </c>
      <c r="AL59" s="27"/>
      <c r="AM59" s="41"/>
      <c r="AN59" s="43"/>
    </row>
    <row r="60" spans="1:40" s="12" customFormat="1" ht="21.75" customHeight="1" x14ac:dyDescent="0.2">
      <c r="A60" s="49"/>
      <c r="B60" s="15" t="s">
        <v>279</v>
      </c>
      <c r="C60" s="16"/>
      <c r="D60" s="17"/>
      <c r="E60" s="18"/>
      <c r="F60" s="19"/>
      <c r="G60" s="20"/>
      <c r="H60" s="21"/>
      <c r="I60" s="22"/>
      <c r="J60" s="16"/>
      <c r="K60" s="23"/>
      <c r="L60" s="23"/>
      <c r="M60" s="24" t="s">
        <v>280</v>
      </c>
      <c r="N60" s="25"/>
      <c r="O60" s="26"/>
      <c r="P60" s="26"/>
      <c r="Q60" s="26"/>
      <c r="R60" s="26"/>
      <c r="S60" s="26"/>
      <c r="T60" s="26"/>
      <c r="U60" s="26"/>
      <c r="V60" s="26"/>
      <c r="W60" s="26"/>
      <c r="X60" s="26"/>
      <c r="Y60" s="26"/>
      <c r="Z60" s="26"/>
      <c r="AA60" s="26"/>
      <c r="AB60" s="26"/>
      <c r="AC60" s="26"/>
      <c r="AD60" s="26"/>
      <c r="AE60" s="26"/>
      <c r="AF60" s="26"/>
      <c r="AG60" s="55">
        <f>AG61+AG62+AG63</f>
        <v>0</v>
      </c>
      <c r="AH60" s="55">
        <f t="shared" ref="AH60:AI60" si="30">AH61+AH62+AH63</f>
        <v>20139.490000000002</v>
      </c>
      <c r="AI60" s="55">
        <f t="shared" si="30"/>
        <v>20139.490000000002</v>
      </c>
      <c r="AJ60" s="57" t="s">
        <v>244</v>
      </c>
      <c r="AK60" s="57">
        <f t="shared" si="29"/>
        <v>1</v>
      </c>
      <c r="AL60" s="27"/>
      <c r="AM60" s="41"/>
      <c r="AN60" s="43"/>
    </row>
    <row r="61" spans="1:40" ht="126.75" hidden="1" customHeight="1" x14ac:dyDescent="0.2">
      <c r="A61" s="49"/>
      <c r="B61" s="14" t="s">
        <v>113</v>
      </c>
      <c r="C61" s="16"/>
      <c r="D61" s="17"/>
      <c r="E61" s="18"/>
      <c r="F61" s="19"/>
      <c r="G61" s="20" t="s">
        <v>112</v>
      </c>
      <c r="H61" s="21"/>
      <c r="I61" s="22"/>
      <c r="J61" s="16"/>
      <c r="K61" s="23"/>
      <c r="L61" s="23"/>
      <c r="M61" s="23" t="s">
        <v>111</v>
      </c>
      <c r="N61" s="25"/>
      <c r="O61" s="26"/>
      <c r="P61" s="26"/>
      <c r="Q61" s="26"/>
      <c r="R61" s="26"/>
      <c r="S61" s="26"/>
      <c r="T61" s="26"/>
      <c r="U61" s="26"/>
      <c r="V61" s="26"/>
      <c r="W61" s="26"/>
      <c r="X61" s="26"/>
      <c r="Y61" s="26"/>
      <c r="Z61" s="26"/>
      <c r="AA61" s="26"/>
      <c r="AB61" s="26"/>
      <c r="AC61" s="26"/>
      <c r="AD61" s="26"/>
      <c r="AE61" s="26"/>
      <c r="AF61" s="26"/>
      <c r="AG61" s="55">
        <v>0</v>
      </c>
      <c r="AH61" s="26">
        <v>253.18</v>
      </c>
      <c r="AI61" s="26">
        <v>253.18</v>
      </c>
      <c r="AJ61" s="57" t="e">
        <f t="shared" si="8"/>
        <v>#DIV/0!</v>
      </c>
      <c r="AK61" s="57">
        <f t="shared" si="1"/>
        <v>1</v>
      </c>
      <c r="AL61" s="27"/>
      <c r="AM61" s="41"/>
      <c r="AN61" s="43"/>
    </row>
    <row r="62" spans="1:40" ht="105.75" hidden="1" customHeight="1" x14ac:dyDescent="0.2">
      <c r="A62" s="49"/>
      <c r="B62" s="14" t="s">
        <v>110</v>
      </c>
      <c r="C62" s="16"/>
      <c r="D62" s="17"/>
      <c r="E62" s="18"/>
      <c r="F62" s="19"/>
      <c r="G62" s="20" t="s">
        <v>109</v>
      </c>
      <c r="H62" s="21"/>
      <c r="I62" s="22"/>
      <c r="J62" s="16"/>
      <c r="K62" s="23"/>
      <c r="L62" s="23"/>
      <c r="M62" s="23" t="s">
        <v>108</v>
      </c>
      <c r="N62" s="25"/>
      <c r="O62" s="26"/>
      <c r="P62" s="26"/>
      <c r="Q62" s="26"/>
      <c r="R62" s="26"/>
      <c r="S62" s="26"/>
      <c r="T62" s="26"/>
      <c r="U62" s="26"/>
      <c r="V62" s="26"/>
      <c r="W62" s="26"/>
      <c r="X62" s="26"/>
      <c r="Y62" s="26"/>
      <c r="Z62" s="26"/>
      <c r="AA62" s="26"/>
      <c r="AB62" s="26"/>
      <c r="AC62" s="26"/>
      <c r="AD62" s="26"/>
      <c r="AE62" s="26"/>
      <c r="AF62" s="26"/>
      <c r="AG62" s="55">
        <v>0</v>
      </c>
      <c r="AH62" s="26">
        <v>19076.900000000001</v>
      </c>
      <c r="AI62" s="26">
        <v>19076.900000000001</v>
      </c>
      <c r="AJ62" s="57" t="e">
        <f t="shared" si="8"/>
        <v>#DIV/0!</v>
      </c>
      <c r="AK62" s="57">
        <f t="shared" si="1"/>
        <v>1</v>
      </c>
      <c r="AL62" s="27"/>
      <c r="AM62" s="41"/>
      <c r="AN62" s="43"/>
    </row>
    <row r="63" spans="1:40" ht="21.75" hidden="1" customHeight="1" x14ac:dyDescent="0.2">
      <c r="A63" s="49"/>
      <c r="B63" s="14" t="s">
        <v>107</v>
      </c>
      <c r="C63" s="16"/>
      <c r="D63" s="17"/>
      <c r="E63" s="18"/>
      <c r="F63" s="19"/>
      <c r="G63" s="20" t="s">
        <v>106</v>
      </c>
      <c r="H63" s="21"/>
      <c r="I63" s="22"/>
      <c r="J63" s="16"/>
      <c r="K63" s="23"/>
      <c r="L63" s="23"/>
      <c r="M63" s="23" t="s">
        <v>105</v>
      </c>
      <c r="N63" s="25"/>
      <c r="O63" s="26"/>
      <c r="P63" s="26"/>
      <c r="Q63" s="26"/>
      <c r="R63" s="26"/>
      <c r="S63" s="26"/>
      <c r="T63" s="26"/>
      <c r="U63" s="26"/>
      <c r="V63" s="26"/>
      <c r="W63" s="26"/>
      <c r="X63" s="26"/>
      <c r="Y63" s="26"/>
      <c r="Z63" s="26"/>
      <c r="AA63" s="26"/>
      <c r="AB63" s="26"/>
      <c r="AC63" s="26"/>
      <c r="AD63" s="26"/>
      <c r="AE63" s="26"/>
      <c r="AF63" s="26"/>
      <c r="AG63" s="55">
        <v>0</v>
      </c>
      <c r="AH63" s="26">
        <v>809.41</v>
      </c>
      <c r="AI63" s="26">
        <v>809.41</v>
      </c>
      <c r="AJ63" s="57" t="e">
        <f t="shared" si="8"/>
        <v>#DIV/0!</v>
      </c>
      <c r="AK63" s="57">
        <f t="shared" si="1"/>
        <v>1</v>
      </c>
      <c r="AL63" s="27"/>
      <c r="AM63" s="41"/>
      <c r="AN63" s="43"/>
    </row>
    <row r="64" spans="1:40" ht="37.5" hidden="1" customHeight="1" x14ac:dyDescent="0.2">
      <c r="A64" s="50"/>
      <c r="B64" s="15" t="s">
        <v>281</v>
      </c>
      <c r="C64" s="16"/>
      <c r="D64" s="17"/>
      <c r="E64" s="18"/>
      <c r="F64" s="19" t="s">
        <v>282</v>
      </c>
      <c r="G64" s="20"/>
      <c r="H64" s="21"/>
      <c r="I64" s="22"/>
      <c r="J64" s="16"/>
      <c r="K64" s="23"/>
      <c r="L64" s="23"/>
      <c r="M64" s="24" t="s">
        <v>283</v>
      </c>
      <c r="N64" s="25"/>
      <c r="O64" s="26"/>
      <c r="P64" s="26"/>
      <c r="Q64" s="26"/>
      <c r="R64" s="26"/>
      <c r="S64" s="26"/>
      <c r="T64" s="26"/>
      <c r="U64" s="26"/>
      <c r="V64" s="26"/>
      <c r="W64" s="26"/>
      <c r="X64" s="26"/>
      <c r="Y64" s="26"/>
      <c r="Z64" s="26"/>
      <c r="AA64" s="26"/>
      <c r="AB64" s="26"/>
      <c r="AC64" s="26"/>
      <c r="AD64" s="26"/>
      <c r="AE64" s="26"/>
      <c r="AF64" s="26"/>
      <c r="AG64" s="55">
        <v>0</v>
      </c>
      <c r="AH64" s="26">
        <v>0</v>
      </c>
      <c r="AI64" s="26">
        <v>0</v>
      </c>
      <c r="AJ64" s="57" t="e">
        <f t="shared" si="8"/>
        <v>#DIV/0!</v>
      </c>
      <c r="AK64" s="57" t="e">
        <f t="shared" si="1"/>
        <v>#DIV/0!</v>
      </c>
      <c r="AL64" s="27"/>
      <c r="AM64" s="41"/>
      <c r="AN64" s="43"/>
    </row>
    <row r="65" spans="1:40" ht="21.75" customHeight="1" x14ac:dyDescent="0.2">
      <c r="A65" s="74" t="s">
        <v>93</v>
      </c>
      <c r="B65" s="35" t="s">
        <v>7</v>
      </c>
      <c r="C65" s="68"/>
      <c r="D65" s="68"/>
      <c r="E65" s="68"/>
      <c r="F65" s="68"/>
      <c r="G65" s="68"/>
      <c r="H65" s="68"/>
      <c r="I65" s="68"/>
      <c r="J65" s="68"/>
      <c r="K65" s="68"/>
      <c r="L65" s="68"/>
      <c r="M65" s="36" t="s">
        <v>103</v>
      </c>
      <c r="N65" s="69"/>
      <c r="O65" s="69"/>
      <c r="P65" s="69"/>
      <c r="Q65" s="69"/>
      <c r="R65" s="69"/>
      <c r="S65" s="69"/>
      <c r="T65" s="69"/>
      <c r="U65" s="69"/>
      <c r="V65" s="69"/>
      <c r="W65" s="69"/>
      <c r="X65" s="69"/>
      <c r="Y65" s="69"/>
      <c r="Z65" s="69"/>
      <c r="AA65" s="69"/>
      <c r="AB65" s="69"/>
      <c r="AC65" s="69"/>
      <c r="AD65" s="69"/>
      <c r="AE65" s="69"/>
      <c r="AF65" s="69"/>
      <c r="AG65" s="54">
        <f>SUM(AG67:AG70)</f>
        <v>642.5</v>
      </c>
      <c r="AH65" s="37">
        <v>207.9</v>
      </c>
      <c r="AI65" s="37">
        <v>207.03</v>
      </c>
      <c r="AJ65" s="53">
        <f t="shared" si="8"/>
        <v>0.32222568093385212</v>
      </c>
      <c r="AK65" s="53">
        <f t="shared" si="1"/>
        <v>0.99581529581529582</v>
      </c>
      <c r="AL65" s="72"/>
      <c r="AM65" s="73"/>
      <c r="AN65" s="43"/>
    </row>
    <row r="66" spans="1:40" s="12" customFormat="1" ht="21.75" customHeight="1" x14ac:dyDescent="0.2">
      <c r="A66" s="76"/>
      <c r="B66" s="15" t="s">
        <v>284</v>
      </c>
      <c r="C66" s="51"/>
      <c r="D66" s="51"/>
      <c r="E66" s="51"/>
      <c r="F66" s="51"/>
      <c r="G66" s="51"/>
      <c r="H66" s="51"/>
      <c r="I66" s="51"/>
      <c r="J66" s="51"/>
      <c r="K66" s="51"/>
      <c r="L66" s="51"/>
      <c r="M66" s="24" t="s">
        <v>285</v>
      </c>
      <c r="N66" s="52"/>
      <c r="O66" s="52"/>
      <c r="P66" s="52"/>
      <c r="Q66" s="52"/>
      <c r="R66" s="52"/>
      <c r="S66" s="52"/>
      <c r="T66" s="52"/>
      <c r="U66" s="52"/>
      <c r="V66" s="52"/>
      <c r="W66" s="52"/>
      <c r="X66" s="52"/>
      <c r="Y66" s="52"/>
      <c r="Z66" s="52"/>
      <c r="AA66" s="52"/>
      <c r="AB66" s="52"/>
      <c r="AC66" s="52"/>
      <c r="AD66" s="52"/>
      <c r="AE66" s="52"/>
      <c r="AF66" s="52"/>
      <c r="AG66" s="75">
        <f>AG67+AG68+AG69+AG70</f>
        <v>642.5</v>
      </c>
      <c r="AH66" s="75">
        <f t="shared" ref="AH66:AI66" si="31">AH67+AH68+AH69+AH70</f>
        <v>207.89999999999998</v>
      </c>
      <c r="AI66" s="75">
        <f t="shared" si="31"/>
        <v>207.02999999999997</v>
      </c>
      <c r="AJ66" s="57">
        <f t="shared" ref="AJ66" si="32">AI66/AG66</f>
        <v>0.32222568093385212</v>
      </c>
      <c r="AK66" s="57">
        <f t="shared" ref="AK66" si="33">AI66/AH66</f>
        <v>0.99581529581529582</v>
      </c>
      <c r="AL66" s="46"/>
      <c r="AM66" s="47"/>
      <c r="AN66" s="43"/>
    </row>
    <row r="67" spans="1:40" ht="24.75" hidden="1" customHeight="1" x14ac:dyDescent="0.2">
      <c r="A67" s="48"/>
      <c r="B67" s="15" t="s">
        <v>100</v>
      </c>
      <c r="C67" s="16"/>
      <c r="D67" s="17"/>
      <c r="E67" s="18" t="s">
        <v>96</v>
      </c>
      <c r="F67" s="19" t="s">
        <v>102</v>
      </c>
      <c r="G67" s="20" t="s">
        <v>101</v>
      </c>
      <c r="H67" s="21"/>
      <c r="I67" s="22"/>
      <c r="J67" s="16"/>
      <c r="K67" s="23"/>
      <c r="L67" s="23"/>
      <c r="M67" s="24" t="s">
        <v>98</v>
      </c>
      <c r="N67" s="25"/>
      <c r="O67" s="26"/>
      <c r="P67" s="26"/>
      <c r="Q67" s="26"/>
      <c r="R67" s="26"/>
      <c r="S67" s="26"/>
      <c r="T67" s="26"/>
      <c r="U67" s="26"/>
      <c r="V67" s="26"/>
      <c r="W67" s="26"/>
      <c r="X67" s="26"/>
      <c r="Y67" s="26"/>
      <c r="Z67" s="26"/>
      <c r="AA67" s="26"/>
      <c r="AB67" s="26"/>
      <c r="AC67" s="26"/>
      <c r="AD67" s="26"/>
      <c r="AE67" s="26"/>
      <c r="AF67" s="26"/>
      <c r="AG67" s="55">
        <v>37.299999999999997</v>
      </c>
      <c r="AH67" s="26">
        <v>82.6</v>
      </c>
      <c r="AI67" s="26">
        <v>82.53</v>
      </c>
      <c r="AJ67" s="57">
        <f t="shared" ref="AJ67:AJ70" si="34">AI67/AG67</f>
        <v>2.2126005361930297</v>
      </c>
      <c r="AK67" s="57">
        <f t="shared" ref="AK67:AK69" si="35">AI67/AH67</f>
        <v>0.99915254237288142</v>
      </c>
      <c r="AL67" s="27"/>
      <c r="AM67" s="41"/>
      <c r="AN67" s="43"/>
    </row>
    <row r="68" spans="1:40" ht="21.75" hidden="1" customHeight="1" x14ac:dyDescent="0.2">
      <c r="A68" s="49"/>
      <c r="B68" s="15" t="s">
        <v>97</v>
      </c>
      <c r="C68" s="16"/>
      <c r="D68" s="17"/>
      <c r="E68" s="18" t="s">
        <v>96</v>
      </c>
      <c r="F68" s="19" t="s">
        <v>99</v>
      </c>
      <c r="G68" s="20"/>
      <c r="H68" s="21"/>
      <c r="I68" s="22"/>
      <c r="J68" s="16"/>
      <c r="K68" s="23"/>
      <c r="L68" s="23"/>
      <c r="M68" s="24" t="s">
        <v>94</v>
      </c>
      <c r="N68" s="25"/>
      <c r="O68" s="26"/>
      <c r="P68" s="26"/>
      <c r="Q68" s="26"/>
      <c r="R68" s="26"/>
      <c r="S68" s="26"/>
      <c r="T68" s="26"/>
      <c r="U68" s="26"/>
      <c r="V68" s="26"/>
      <c r="W68" s="26"/>
      <c r="X68" s="26"/>
      <c r="Y68" s="26"/>
      <c r="Z68" s="26"/>
      <c r="AA68" s="26"/>
      <c r="AB68" s="26"/>
      <c r="AC68" s="26"/>
      <c r="AD68" s="26"/>
      <c r="AE68" s="26"/>
      <c r="AF68" s="26"/>
      <c r="AG68" s="55">
        <v>87.2</v>
      </c>
      <c r="AH68" s="26">
        <v>102.1</v>
      </c>
      <c r="AI68" s="26">
        <v>101.42</v>
      </c>
      <c r="AJ68" s="57">
        <f t="shared" si="34"/>
        <v>1.1630733944954128</v>
      </c>
      <c r="AK68" s="57">
        <f t="shared" si="35"/>
        <v>0.99333986287952991</v>
      </c>
      <c r="AL68" s="27"/>
      <c r="AM68" s="41"/>
      <c r="AN68" s="43"/>
    </row>
    <row r="69" spans="1:40" ht="21.75" hidden="1" customHeight="1" x14ac:dyDescent="0.2">
      <c r="A69" s="49"/>
      <c r="B69" s="15" t="s">
        <v>92</v>
      </c>
      <c r="C69" s="16"/>
      <c r="D69" s="17"/>
      <c r="E69" s="18" t="s">
        <v>96</v>
      </c>
      <c r="F69" s="19" t="s">
        <v>95</v>
      </c>
      <c r="G69" s="20"/>
      <c r="H69" s="21"/>
      <c r="I69" s="22"/>
      <c r="J69" s="16"/>
      <c r="K69" s="23"/>
      <c r="L69" s="23"/>
      <c r="M69" s="24" t="s">
        <v>241</v>
      </c>
      <c r="N69" s="25"/>
      <c r="O69" s="26"/>
      <c r="P69" s="26"/>
      <c r="Q69" s="26"/>
      <c r="R69" s="26"/>
      <c r="S69" s="26"/>
      <c r="T69" s="26"/>
      <c r="U69" s="26"/>
      <c r="V69" s="26"/>
      <c r="W69" s="26"/>
      <c r="X69" s="26"/>
      <c r="Y69" s="26"/>
      <c r="Z69" s="26"/>
      <c r="AA69" s="26"/>
      <c r="AB69" s="26"/>
      <c r="AC69" s="26"/>
      <c r="AD69" s="26"/>
      <c r="AE69" s="26"/>
      <c r="AF69" s="26"/>
      <c r="AG69" s="55">
        <v>20</v>
      </c>
      <c r="AH69" s="26">
        <v>23.2</v>
      </c>
      <c r="AI69" s="26">
        <v>23.08</v>
      </c>
      <c r="AJ69" s="57">
        <f t="shared" si="34"/>
        <v>1.1539999999999999</v>
      </c>
      <c r="AK69" s="57">
        <f t="shared" si="35"/>
        <v>0.99482758620689649</v>
      </c>
      <c r="AL69" s="27"/>
      <c r="AM69" s="41"/>
      <c r="AN69" s="43"/>
    </row>
    <row r="70" spans="1:40" ht="18" hidden="1" customHeight="1" x14ac:dyDescent="0.2">
      <c r="A70" s="50"/>
      <c r="B70" s="15" t="s">
        <v>243</v>
      </c>
      <c r="C70" s="16"/>
      <c r="D70" s="17"/>
      <c r="E70" s="18"/>
      <c r="F70" s="19"/>
      <c r="G70" s="20" t="s">
        <v>91</v>
      </c>
      <c r="H70" s="21" t="s">
        <v>90</v>
      </c>
      <c r="I70" s="22"/>
      <c r="J70" s="16"/>
      <c r="K70" s="23"/>
      <c r="L70" s="23"/>
      <c r="M70" s="24" t="s">
        <v>242</v>
      </c>
      <c r="N70" s="25"/>
      <c r="O70" s="26"/>
      <c r="P70" s="26"/>
      <c r="Q70" s="26"/>
      <c r="R70" s="26"/>
      <c r="S70" s="26"/>
      <c r="T70" s="26"/>
      <c r="U70" s="26"/>
      <c r="V70" s="26"/>
      <c r="W70" s="26"/>
      <c r="X70" s="26"/>
      <c r="Y70" s="26"/>
      <c r="Z70" s="26"/>
      <c r="AA70" s="26"/>
      <c r="AB70" s="26"/>
      <c r="AC70" s="26"/>
      <c r="AD70" s="26"/>
      <c r="AE70" s="26"/>
      <c r="AF70" s="26"/>
      <c r="AG70" s="55">
        <v>498</v>
      </c>
      <c r="AH70" s="56">
        <v>0</v>
      </c>
      <c r="AI70" s="56">
        <v>0</v>
      </c>
      <c r="AJ70" s="57">
        <f t="shared" si="34"/>
        <v>0</v>
      </c>
      <c r="AK70" s="57" t="s">
        <v>244</v>
      </c>
      <c r="AL70" s="27"/>
      <c r="AM70" s="41"/>
      <c r="AN70" s="43"/>
    </row>
    <row r="71" spans="1:40" ht="22.5" customHeight="1" x14ac:dyDescent="0.2">
      <c r="A71" s="74" t="s">
        <v>36</v>
      </c>
      <c r="B71" s="35" t="s">
        <v>7</v>
      </c>
      <c r="C71" s="68"/>
      <c r="D71" s="68"/>
      <c r="E71" s="68"/>
      <c r="F71" s="68"/>
      <c r="G71" s="68"/>
      <c r="H71" s="68"/>
      <c r="I71" s="68"/>
      <c r="J71" s="68"/>
      <c r="K71" s="68"/>
      <c r="L71" s="68"/>
      <c r="M71" s="36" t="s">
        <v>89</v>
      </c>
      <c r="N71" s="69"/>
      <c r="O71" s="69"/>
      <c r="P71" s="69"/>
      <c r="Q71" s="69"/>
      <c r="R71" s="69"/>
      <c r="S71" s="69"/>
      <c r="T71" s="69"/>
      <c r="U71" s="69"/>
      <c r="V71" s="69"/>
      <c r="W71" s="69"/>
      <c r="X71" s="69"/>
      <c r="Y71" s="69"/>
      <c r="Z71" s="69"/>
      <c r="AA71" s="69"/>
      <c r="AB71" s="69"/>
      <c r="AC71" s="69"/>
      <c r="AD71" s="69"/>
      <c r="AE71" s="69"/>
      <c r="AF71" s="69"/>
      <c r="AG71" s="54">
        <f>AG72+AG80+AG85+AG88+AG89+AG90+AG91</f>
        <v>123823.3</v>
      </c>
      <c r="AH71" s="54">
        <f t="shared" ref="AH71:AI71" si="36">AH72+AH80+AH85+AH88+AH89+AH90+AH91</f>
        <v>150041.20000000001</v>
      </c>
      <c r="AI71" s="54">
        <f t="shared" si="36"/>
        <v>154424.60999999996</v>
      </c>
      <c r="AJ71" s="53">
        <f t="shared" si="8"/>
        <v>1.2471369281871825</v>
      </c>
      <c r="AK71" s="53">
        <f t="shared" si="1"/>
        <v>1.0292147090265871</v>
      </c>
      <c r="AL71" s="72"/>
      <c r="AM71" s="73"/>
      <c r="AN71" s="43"/>
    </row>
    <row r="72" spans="1:40" s="12" customFormat="1" ht="18.75" customHeight="1" x14ac:dyDescent="0.2">
      <c r="A72" s="84"/>
      <c r="B72" s="15" t="s">
        <v>294</v>
      </c>
      <c r="C72" s="77"/>
      <c r="D72" s="77"/>
      <c r="E72" s="77"/>
      <c r="F72" s="77"/>
      <c r="G72" s="77"/>
      <c r="H72" s="77"/>
      <c r="I72" s="77"/>
      <c r="J72" s="77"/>
      <c r="K72" s="77"/>
      <c r="L72" s="77"/>
      <c r="M72" s="24" t="s">
        <v>286</v>
      </c>
      <c r="N72" s="52"/>
      <c r="O72" s="52"/>
      <c r="P72" s="52"/>
      <c r="Q72" s="52"/>
      <c r="R72" s="52"/>
      <c r="S72" s="52"/>
      <c r="T72" s="52"/>
      <c r="U72" s="52"/>
      <c r="V72" s="52"/>
      <c r="W72" s="52"/>
      <c r="X72" s="52"/>
      <c r="Y72" s="52"/>
      <c r="Z72" s="52"/>
      <c r="AA72" s="52"/>
      <c r="AB72" s="52"/>
      <c r="AC72" s="52"/>
      <c r="AD72" s="52"/>
      <c r="AE72" s="52"/>
      <c r="AF72" s="52"/>
      <c r="AG72" s="75">
        <f>AG73+AG74+AG75+AG76+AG77+AG78+AG79</f>
        <v>115890</v>
      </c>
      <c r="AH72" s="75">
        <f t="shared" ref="AH72:AI72" si="37">AH73+AH74+AH75+AH76+AH77+AH78+AH79</f>
        <v>138021</v>
      </c>
      <c r="AI72" s="75">
        <f t="shared" si="37"/>
        <v>142325.91999999998</v>
      </c>
      <c r="AJ72" s="57">
        <f>AI72/AG72</f>
        <v>1.228112175338683</v>
      </c>
      <c r="AK72" s="57">
        <f>AI72/AH72</f>
        <v>1.0311903261097948</v>
      </c>
      <c r="AL72" s="46"/>
      <c r="AM72" s="47"/>
      <c r="AN72" s="43"/>
    </row>
    <row r="73" spans="1:40" ht="137.25" hidden="1" customHeight="1" x14ac:dyDescent="0.2">
      <c r="A73" s="49"/>
      <c r="B73" s="14" t="s">
        <v>88</v>
      </c>
      <c r="C73" s="16"/>
      <c r="D73" s="17"/>
      <c r="E73" s="18" t="s">
        <v>67</v>
      </c>
      <c r="F73" s="19" t="s">
        <v>85</v>
      </c>
      <c r="G73" s="20" t="s">
        <v>87</v>
      </c>
      <c r="H73" s="21"/>
      <c r="I73" s="22"/>
      <c r="J73" s="16"/>
      <c r="K73" s="23"/>
      <c r="L73" s="23"/>
      <c r="M73" s="23" t="s">
        <v>86</v>
      </c>
      <c r="N73" s="25"/>
      <c r="O73" s="26"/>
      <c r="P73" s="26"/>
      <c r="Q73" s="26"/>
      <c r="R73" s="26"/>
      <c r="S73" s="26"/>
      <c r="T73" s="26"/>
      <c r="U73" s="26"/>
      <c r="V73" s="26"/>
      <c r="W73" s="26"/>
      <c r="X73" s="26"/>
      <c r="Y73" s="26"/>
      <c r="Z73" s="26"/>
      <c r="AA73" s="26"/>
      <c r="AB73" s="26"/>
      <c r="AC73" s="26"/>
      <c r="AD73" s="26"/>
      <c r="AE73" s="26"/>
      <c r="AF73" s="26"/>
      <c r="AG73" s="55">
        <v>110719</v>
      </c>
      <c r="AH73" s="26">
        <v>132763</v>
      </c>
      <c r="AI73" s="26">
        <v>137519.4</v>
      </c>
      <c r="AJ73" s="57">
        <f>AI73/AG73</f>
        <v>1.2420578220540286</v>
      </c>
      <c r="AK73" s="57">
        <f>AI73/AH73</f>
        <v>1.035826246770561</v>
      </c>
      <c r="AL73" s="27"/>
      <c r="AM73" s="41"/>
      <c r="AN73" s="43"/>
    </row>
    <row r="74" spans="1:40" ht="95.25" hidden="1" customHeight="1" x14ac:dyDescent="0.2">
      <c r="A74" s="49"/>
      <c r="B74" s="14" t="s">
        <v>84</v>
      </c>
      <c r="C74" s="16"/>
      <c r="D74" s="17"/>
      <c r="E74" s="18" t="s">
        <v>67</v>
      </c>
      <c r="F74" s="19" t="s">
        <v>81</v>
      </c>
      <c r="G74" s="20" t="s">
        <v>83</v>
      </c>
      <c r="H74" s="21"/>
      <c r="I74" s="22"/>
      <c r="J74" s="16"/>
      <c r="K74" s="23"/>
      <c r="L74" s="23"/>
      <c r="M74" s="23" t="s">
        <v>82</v>
      </c>
      <c r="N74" s="25"/>
      <c r="O74" s="26"/>
      <c r="P74" s="26"/>
      <c r="Q74" s="26"/>
      <c r="R74" s="26"/>
      <c r="S74" s="26"/>
      <c r="T74" s="26"/>
      <c r="U74" s="26"/>
      <c r="V74" s="26"/>
      <c r="W74" s="26"/>
      <c r="X74" s="26"/>
      <c r="Y74" s="26"/>
      <c r="Z74" s="26"/>
      <c r="AA74" s="26"/>
      <c r="AB74" s="26"/>
      <c r="AC74" s="26"/>
      <c r="AD74" s="26"/>
      <c r="AE74" s="26"/>
      <c r="AF74" s="26"/>
      <c r="AG74" s="55">
        <v>8</v>
      </c>
      <c r="AH74" s="26">
        <v>120</v>
      </c>
      <c r="AI74" s="26">
        <v>119.74</v>
      </c>
      <c r="AJ74" s="57">
        <f>AI74/AG74</f>
        <v>14.967499999999999</v>
      </c>
      <c r="AK74" s="57">
        <f>AI74/AH74</f>
        <v>0.99783333333333324</v>
      </c>
      <c r="AL74" s="27"/>
      <c r="AM74" s="41"/>
      <c r="AN74" s="43"/>
    </row>
    <row r="75" spans="1:40" ht="105.75" hidden="1" customHeight="1" x14ac:dyDescent="0.2">
      <c r="A75" s="49"/>
      <c r="B75" s="14" t="s">
        <v>80</v>
      </c>
      <c r="C75" s="16"/>
      <c r="D75" s="17"/>
      <c r="E75" s="18" t="s">
        <v>67</v>
      </c>
      <c r="F75" s="19" t="s">
        <v>77</v>
      </c>
      <c r="G75" s="20" t="s">
        <v>79</v>
      </c>
      <c r="H75" s="21"/>
      <c r="I75" s="22"/>
      <c r="J75" s="16"/>
      <c r="K75" s="23"/>
      <c r="L75" s="23"/>
      <c r="M75" s="23" t="s">
        <v>78</v>
      </c>
      <c r="N75" s="25"/>
      <c r="O75" s="26"/>
      <c r="P75" s="26"/>
      <c r="Q75" s="26"/>
      <c r="R75" s="26"/>
      <c r="S75" s="26"/>
      <c r="T75" s="26"/>
      <c r="U75" s="26"/>
      <c r="V75" s="26"/>
      <c r="W75" s="26"/>
      <c r="X75" s="26"/>
      <c r="Y75" s="26"/>
      <c r="Z75" s="26"/>
      <c r="AA75" s="26"/>
      <c r="AB75" s="26"/>
      <c r="AC75" s="26"/>
      <c r="AD75" s="26"/>
      <c r="AE75" s="26"/>
      <c r="AF75" s="26"/>
      <c r="AG75" s="55">
        <v>1283</v>
      </c>
      <c r="AH75" s="26">
        <v>2459</v>
      </c>
      <c r="AI75" s="26">
        <v>2472.0300000000002</v>
      </c>
      <c r="AJ75" s="57">
        <f>AI75/AG75</f>
        <v>1.9267575993764616</v>
      </c>
      <c r="AK75" s="57">
        <f>AI75/AH75</f>
        <v>1.0052989019926801</v>
      </c>
      <c r="AL75" s="27"/>
      <c r="AM75" s="41"/>
      <c r="AN75" s="43"/>
    </row>
    <row r="76" spans="1:40" ht="74.25" hidden="1" customHeight="1" x14ac:dyDescent="0.2">
      <c r="A76" s="49"/>
      <c r="B76" s="14" t="s">
        <v>76</v>
      </c>
      <c r="C76" s="16"/>
      <c r="D76" s="17"/>
      <c r="E76" s="18" t="s">
        <v>67</v>
      </c>
      <c r="F76" s="19" t="s">
        <v>75</v>
      </c>
      <c r="G76" s="20" t="s">
        <v>74</v>
      </c>
      <c r="H76" s="21"/>
      <c r="I76" s="22"/>
      <c r="J76" s="16"/>
      <c r="K76" s="23"/>
      <c r="L76" s="23"/>
      <c r="M76" s="23" t="s">
        <v>73</v>
      </c>
      <c r="N76" s="25"/>
      <c r="O76" s="26"/>
      <c r="P76" s="26"/>
      <c r="Q76" s="26"/>
      <c r="R76" s="26"/>
      <c r="S76" s="26"/>
      <c r="T76" s="26"/>
      <c r="U76" s="26"/>
      <c r="V76" s="26"/>
      <c r="W76" s="26"/>
      <c r="X76" s="26"/>
      <c r="Y76" s="26"/>
      <c r="Z76" s="26"/>
      <c r="AA76" s="26"/>
      <c r="AB76" s="26"/>
      <c r="AC76" s="26"/>
      <c r="AD76" s="26"/>
      <c r="AE76" s="26"/>
      <c r="AF76" s="26"/>
      <c r="AG76" s="55">
        <v>733</v>
      </c>
      <c r="AH76" s="26">
        <v>599</v>
      </c>
      <c r="AI76" s="26">
        <v>512.34</v>
      </c>
      <c r="AJ76" s="57">
        <f>AI76/AG76</f>
        <v>0.6989631650750342</v>
      </c>
      <c r="AK76" s="57">
        <f>AI76/AH76</f>
        <v>0.85532554257095161</v>
      </c>
      <c r="AL76" s="27"/>
      <c r="AM76" s="41"/>
      <c r="AN76" s="43"/>
    </row>
    <row r="77" spans="1:40" ht="158.25" hidden="1" customHeight="1" x14ac:dyDescent="0.2">
      <c r="A77" s="49"/>
      <c r="B77" s="14" t="s">
        <v>72</v>
      </c>
      <c r="C77" s="16"/>
      <c r="D77" s="17"/>
      <c r="E77" s="18" t="s">
        <v>67</v>
      </c>
      <c r="F77" s="19" t="s">
        <v>71</v>
      </c>
      <c r="G77" s="20" t="s">
        <v>70</v>
      </c>
      <c r="H77" s="21"/>
      <c r="I77" s="22"/>
      <c r="J77" s="16"/>
      <c r="K77" s="23"/>
      <c r="L77" s="23"/>
      <c r="M77" s="23" t="s">
        <v>69</v>
      </c>
      <c r="N77" s="25"/>
      <c r="O77" s="26"/>
      <c r="P77" s="26"/>
      <c r="Q77" s="26"/>
      <c r="R77" s="26"/>
      <c r="S77" s="26"/>
      <c r="T77" s="26"/>
      <c r="U77" s="26"/>
      <c r="V77" s="26"/>
      <c r="W77" s="26"/>
      <c r="X77" s="26"/>
      <c r="Y77" s="26"/>
      <c r="Z77" s="26"/>
      <c r="AA77" s="26"/>
      <c r="AB77" s="26"/>
      <c r="AC77" s="26"/>
      <c r="AD77" s="26"/>
      <c r="AE77" s="26"/>
      <c r="AF77" s="26"/>
      <c r="AG77" s="55">
        <v>501</v>
      </c>
      <c r="AH77" s="26">
        <v>434</v>
      </c>
      <c r="AI77" s="26">
        <v>469.91</v>
      </c>
      <c r="AJ77" s="57">
        <f>AI77/AG77</f>
        <v>0.93794411177644721</v>
      </c>
      <c r="AK77" s="57">
        <f>AI77/AH77</f>
        <v>1.082741935483871</v>
      </c>
      <c r="AL77" s="27"/>
      <c r="AM77" s="41"/>
      <c r="AN77" s="43"/>
    </row>
    <row r="78" spans="1:40" ht="95.25" hidden="1" customHeight="1" x14ac:dyDescent="0.2">
      <c r="A78" s="49"/>
      <c r="B78" s="14" t="s">
        <v>68</v>
      </c>
      <c r="C78" s="16"/>
      <c r="D78" s="17"/>
      <c r="E78" s="18" t="s">
        <v>67</v>
      </c>
      <c r="F78" s="19" t="s">
        <v>66</v>
      </c>
      <c r="G78" s="20" t="s">
        <v>65</v>
      </c>
      <c r="H78" s="21"/>
      <c r="I78" s="22"/>
      <c r="J78" s="16"/>
      <c r="K78" s="23"/>
      <c r="L78" s="23"/>
      <c r="M78" s="23" t="s">
        <v>64</v>
      </c>
      <c r="N78" s="25"/>
      <c r="O78" s="26"/>
      <c r="P78" s="26"/>
      <c r="Q78" s="26"/>
      <c r="R78" s="26"/>
      <c r="S78" s="26"/>
      <c r="T78" s="26"/>
      <c r="U78" s="26"/>
      <c r="V78" s="26"/>
      <c r="W78" s="26"/>
      <c r="X78" s="26"/>
      <c r="Y78" s="26"/>
      <c r="Z78" s="26"/>
      <c r="AA78" s="26"/>
      <c r="AB78" s="26"/>
      <c r="AC78" s="26"/>
      <c r="AD78" s="26"/>
      <c r="AE78" s="26"/>
      <c r="AF78" s="26"/>
      <c r="AG78" s="55">
        <v>2034</v>
      </c>
      <c r="AH78" s="26">
        <v>914</v>
      </c>
      <c r="AI78" s="26">
        <v>944.02</v>
      </c>
      <c r="AJ78" s="57">
        <f>AI78/AG78</f>
        <v>0.4641199606686332</v>
      </c>
      <c r="AK78" s="57">
        <f>AI78/AH78</f>
        <v>1.0328446389496717</v>
      </c>
      <c r="AL78" s="27"/>
      <c r="AM78" s="41"/>
      <c r="AN78" s="43"/>
    </row>
    <row r="79" spans="1:40" ht="84.75" hidden="1" customHeight="1" x14ac:dyDescent="0.2">
      <c r="A79" s="49"/>
      <c r="B79" s="14" t="s">
        <v>63</v>
      </c>
      <c r="C79" s="16"/>
      <c r="D79" s="17"/>
      <c r="E79" s="18"/>
      <c r="F79" s="19"/>
      <c r="G79" s="20" t="s">
        <v>62</v>
      </c>
      <c r="H79" s="21"/>
      <c r="I79" s="22"/>
      <c r="J79" s="16"/>
      <c r="K79" s="23"/>
      <c r="L79" s="23"/>
      <c r="M79" s="23" t="s">
        <v>61</v>
      </c>
      <c r="N79" s="25"/>
      <c r="O79" s="26"/>
      <c r="P79" s="26"/>
      <c r="Q79" s="26"/>
      <c r="R79" s="26"/>
      <c r="S79" s="26"/>
      <c r="T79" s="26"/>
      <c r="U79" s="26"/>
      <c r="V79" s="26"/>
      <c r="W79" s="26"/>
      <c r="X79" s="26"/>
      <c r="Y79" s="26"/>
      <c r="Z79" s="26"/>
      <c r="AA79" s="26"/>
      <c r="AB79" s="26"/>
      <c r="AC79" s="26"/>
      <c r="AD79" s="26"/>
      <c r="AE79" s="26"/>
      <c r="AF79" s="26"/>
      <c r="AG79" s="55">
        <v>612</v>
      </c>
      <c r="AH79" s="26">
        <v>732</v>
      </c>
      <c r="AI79" s="26">
        <v>288.48</v>
      </c>
      <c r="AJ79" s="57">
        <f>AI79/AG79</f>
        <v>0.4713725490196079</v>
      </c>
      <c r="AK79" s="57">
        <f>AI79/AH79</f>
        <v>0.39409836065573772</v>
      </c>
      <c r="AL79" s="27"/>
      <c r="AM79" s="41"/>
      <c r="AN79" s="43"/>
    </row>
    <row r="80" spans="1:40" s="12" customFormat="1" ht="24.75" customHeight="1" x14ac:dyDescent="0.2">
      <c r="A80" s="49"/>
      <c r="B80" s="15" t="s">
        <v>295</v>
      </c>
      <c r="C80" s="16"/>
      <c r="D80" s="17"/>
      <c r="E80" s="18"/>
      <c r="F80" s="19"/>
      <c r="G80" s="20"/>
      <c r="H80" s="21"/>
      <c r="I80" s="22"/>
      <c r="J80" s="16"/>
      <c r="K80" s="23"/>
      <c r="L80" s="23"/>
      <c r="M80" s="24" t="s">
        <v>293</v>
      </c>
      <c r="N80" s="25"/>
      <c r="O80" s="26"/>
      <c r="P80" s="26"/>
      <c r="Q80" s="26"/>
      <c r="R80" s="26"/>
      <c r="S80" s="26"/>
      <c r="T80" s="26"/>
      <c r="U80" s="26"/>
      <c r="V80" s="26"/>
      <c r="W80" s="26"/>
      <c r="X80" s="26"/>
      <c r="Y80" s="26"/>
      <c r="Z80" s="26"/>
      <c r="AA80" s="26"/>
      <c r="AB80" s="26"/>
      <c r="AC80" s="26"/>
      <c r="AD80" s="26"/>
      <c r="AE80" s="26"/>
      <c r="AF80" s="26"/>
      <c r="AG80" s="55">
        <f>AG81+AG82+AG83+AG84</f>
        <v>1531.3</v>
      </c>
      <c r="AH80" s="55">
        <f t="shared" ref="AH80:AI80" si="38">AH81+AH82+AH83+AH84</f>
        <v>1648.7</v>
      </c>
      <c r="AI80" s="55">
        <f t="shared" si="38"/>
        <v>1642.5900000000001</v>
      </c>
      <c r="AJ80" s="57">
        <f>AI80/AG80</f>
        <v>1.072676810553125</v>
      </c>
      <c r="AK80" s="57">
        <f>AI80/AH80</f>
        <v>0.9962940498574635</v>
      </c>
      <c r="AL80" s="27"/>
      <c r="AM80" s="41"/>
      <c r="AN80" s="43"/>
    </row>
    <row r="81" spans="1:40" ht="105.75" hidden="1" customHeight="1" x14ac:dyDescent="0.2">
      <c r="A81" s="49"/>
      <c r="B81" s="14" t="s">
        <v>60</v>
      </c>
      <c r="C81" s="16"/>
      <c r="D81" s="17"/>
      <c r="E81" s="18"/>
      <c r="F81" s="19"/>
      <c r="G81" s="20" t="s">
        <v>59</v>
      </c>
      <c r="H81" s="21"/>
      <c r="I81" s="22"/>
      <c r="J81" s="16"/>
      <c r="K81" s="23"/>
      <c r="L81" s="23"/>
      <c r="M81" s="23" t="s">
        <v>58</v>
      </c>
      <c r="N81" s="25"/>
      <c r="O81" s="26"/>
      <c r="P81" s="26"/>
      <c r="Q81" s="26"/>
      <c r="R81" s="26"/>
      <c r="S81" s="26"/>
      <c r="T81" s="26"/>
      <c r="U81" s="26"/>
      <c r="V81" s="26"/>
      <c r="W81" s="26"/>
      <c r="X81" s="26"/>
      <c r="Y81" s="26"/>
      <c r="Z81" s="26"/>
      <c r="AA81" s="26"/>
      <c r="AB81" s="26"/>
      <c r="AC81" s="26"/>
      <c r="AD81" s="26"/>
      <c r="AE81" s="26"/>
      <c r="AF81" s="26"/>
      <c r="AG81" s="55">
        <v>798.6</v>
      </c>
      <c r="AH81" s="26">
        <v>855.6</v>
      </c>
      <c r="AI81" s="26">
        <v>848.62</v>
      </c>
      <c r="AJ81" s="57">
        <f t="shared" ref="AJ81:AJ85" si="39">AI81/AG81</f>
        <v>1.0626346105684947</v>
      </c>
      <c r="AK81" s="57">
        <f t="shared" ref="AK81:AK85" si="40">AI81/AH81</f>
        <v>0.99184198223468911</v>
      </c>
      <c r="AL81" s="27"/>
      <c r="AM81" s="41"/>
      <c r="AN81" s="43"/>
    </row>
    <row r="82" spans="1:40" ht="116.25" hidden="1" customHeight="1" x14ac:dyDescent="0.2">
      <c r="A82" s="49"/>
      <c r="B82" s="14" t="s">
        <v>57</v>
      </c>
      <c r="C82" s="16"/>
      <c r="D82" s="17"/>
      <c r="E82" s="18"/>
      <c r="F82" s="19"/>
      <c r="G82" s="20" t="s">
        <v>56</v>
      </c>
      <c r="H82" s="21"/>
      <c r="I82" s="22"/>
      <c r="J82" s="16"/>
      <c r="K82" s="23"/>
      <c r="L82" s="23"/>
      <c r="M82" s="23" t="s">
        <v>55</v>
      </c>
      <c r="N82" s="25"/>
      <c r="O82" s="26"/>
      <c r="P82" s="26"/>
      <c r="Q82" s="26"/>
      <c r="R82" s="26"/>
      <c r="S82" s="26"/>
      <c r="T82" s="26"/>
      <c r="U82" s="26"/>
      <c r="V82" s="26"/>
      <c r="W82" s="26"/>
      <c r="X82" s="26"/>
      <c r="Y82" s="26"/>
      <c r="Z82" s="26"/>
      <c r="AA82" s="26"/>
      <c r="AB82" s="26"/>
      <c r="AC82" s="26"/>
      <c r="AD82" s="26"/>
      <c r="AE82" s="26"/>
      <c r="AF82" s="26"/>
      <c r="AG82" s="55">
        <v>3.8</v>
      </c>
      <c r="AH82" s="26">
        <v>4.2</v>
      </c>
      <c r="AI82" s="26">
        <v>4.9000000000000004</v>
      </c>
      <c r="AJ82" s="57">
        <f t="shared" si="39"/>
        <v>1.2894736842105265</v>
      </c>
      <c r="AK82" s="57">
        <f t="shared" si="40"/>
        <v>1.1666666666666667</v>
      </c>
      <c r="AL82" s="27"/>
      <c r="AM82" s="41"/>
      <c r="AN82" s="43"/>
    </row>
    <row r="83" spans="1:40" ht="105.75" hidden="1" customHeight="1" x14ac:dyDescent="0.2">
      <c r="A83" s="49"/>
      <c r="B83" s="14" t="s">
        <v>54</v>
      </c>
      <c r="C83" s="16"/>
      <c r="D83" s="17"/>
      <c r="E83" s="18"/>
      <c r="F83" s="19"/>
      <c r="G83" s="20" t="s">
        <v>53</v>
      </c>
      <c r="H83" s="21"/>
      <c r="I83" s="22"/>
      <c r="J83" s="16"/>
      <c r="K83" s="23"/>
      <c r="L83" s="23"/>
      <c r="M83" s="23" t="s">
        <v>52</v>
      </c>
      <c r="N83" s="25"/>
      <c r="O83" s="26"/>
      <c r="P83" s="26"/>
      <c r="Q83" s="26"/>
      <c r="R83" s="26"/>
      <c r="S83" s="26"/>
      <c r="T83" s="26"/>
      <c r="U83" s="26"/>
      <c r="V83" s="26"/>
      <c r="W83" s="26"/>
      <c r="X83" s="26"/>
      <c r="Y83" s="26"/>
      <c r="Z83" s="26"/>
      <c r="AA83" s="26"/>
      <c r="AB83" s="26"/>
      <c r="AC83" s="26"/>
      <c r="AD83" s="26"/>
      <c r="AE83" s="26"/>
      <c r="AF83" s="26"/>
      <c r="AG83" s="55">
        <v>828.1</v>
      </c>
      <c r="AH83" s="26">
        <v>889.7</v>
      </c>
      <c r="AI83" s="26">
        <v>881.44</v>
      </c>
      <c r="AJ83" s="57">
        <f t="shared" si="39"/>
        <v>1.0644125105663567</v>
      </c>
      <c r="AK83" s="57">
        <f t="shared" si="40"/>
        <v>0.9907159716758458</v>
      </c>
      <c r="AL83" s="27"/>
      <c r="AM83" s="41"/>
      <c r="AN83" s="43"/>
    </row>
    <row r="84" spans="1:40" ht="105.75" hidden="1" customHeight="1" x14ac:dyDescent="0.2">
      <c r="A84" s="49"/>
      <c r="B84" s="14" t="s">
        <v>51</v>
      </c>
      <c r="C84" s="16"/>
      <c r="D84" s="17"/>
      <c r="E84" s="18"/>
      <c r="F84" s="19"/>
      <c r="G84" s="20" t="s">
        <v>50</v>
      </c>
      <c r="H84" s="21"/>
      <c r="I84" s="22"/>
      <c r="J84" s="16"/>
      <c r="K84" s="23"/>
      <c r="L84" s="23"/>
      <c r="M84" s="23" t="s">
        <v>49</v>
      </c>
      <c r="N84" s="25"/>
      <c r="O84" s="26"/>
      <c r="P84" s="26"/>
      <c r="Q84" s="26"/>
      <c r="R84" s="26"/>
      <c r="S84" s="26"/>
      <c r="T84" s="26"/>
      <c r="U84" s="26"/>
      <c r="V84" s="26"/>
      <c r="W84" s="26"/>
      <c r="X84" s="26"/>
      <c r="Y84" s="26"/>
      <c r="Z84" s="26"/>
      <c r="AA84" s="26"/>
      <c r="AB84" s="26"/>
      <c r="AC84" s="26"/>
      <c r="AD84" s="26"/>
      <c r="AE84" s="26"/>
      <c r="AF84" s="26"/>
      <c r="AG84" s="55">
        <v>-99.2</v>
      </c>
      <c r="AH84" s="26">
        <v>-100.8</v>
      </c>
      <c r="AI84" s="26">
        <v>-92.37</v>
      </c>
      <c r="AJ84" s="57">
        <f t="shared" si="39"/>
        <v>0.9311491935483871</v>
      </c>
      <c r="AK84" s="57">
        <f t="shared" si="40"/>
        <v>0.91636904761904769</v>
      </c>
      <c r="AL84" s="27"/>
      <c r="AM84" s="41"/>
      <c r="AN84" s="43"/>
    </row>
    <row r="85" spans="1:40" s="12" customFormat="1" ht="25.5" customHeight="1" x14ac:dyDescent="0.2">
      <c r="A85" s="49"/>
      <c r="B85" s="15" t="s">
        <v>287</v>
      </c>
      <c r="C85" s="77"/>
      <c r="D85" s="78"/>
      <c r="E85" s="79"/>
      <c r="F85" s="80"/>
      <c r="G85" s="81"/>
      <c r="H85" s="82"/>
      <c r="I85" s="83"/>
      <c r="J85" s="77"/>
      <c r="K85" s="24"/>
      <c r="L85" s="24"/>
      <c r="M85" s="24" t="s">
        <v>288</v>
      </c>
      <c r="N85" s="25"/>
      <c r="O85" s="26"/>
      <c r="P85" s="26"/>
      <c r="Q85" s="26"/>
      <c r="R85" s="26"/>
      <c r="S85" s="26"/>
      <c r="T85" s="26"/>
      <c r="U85" s="26"/>
      <c r="V85" s="26"/>
      <c r="W85" s="26"/>
      <c r="X85" s="26"/>
      <c r="Y85" s="26"/>
      <c r="Z85" s="26"/>
      <c r="AA85" s="26"/>
      <c r="AB85" s="26"/>
      <c r="AC85" s="26"/>
      <c r="AD85" s="26"/>
      <c r="AE85" s="26"/>
      <c r="AF85" s="26"/>
      <c r="AG85" s="55">
        <f>AG86+AG87</f>
        <v>1236</v>
      </c>
      <c r="AH85" s="55">
        <f t="shared" ref="AH85:AI85" si="41">AH86+AH87</f>
        <v>2230</v>
      </c>
      <c r="AI85" s="55">
        <f t="shared" si="41"/>
        <v>1999.25</v>
      </c>
      <c r="AJ85" s="57">
        <f t="shared" si="39"/>
        <v>1.6175161812297734</v>
      </c>
      <c r="AK85" s="57">
        <f t="shared" si="40"/>
        <v>0.89652466367713002</v>
      </c>
      <c r="AL85" s="27"/>
      <c r="AM85" s="41"/>
      <c r="AN85" s="43"/>
    </row>
    <row r="86" spans="1:40" ht="32.25" hidden="1" customHeight="1" x14ac:dyDescent="0.2">
      <c r="A86" s="49"/>
      <c r="B86" s="14" t="s">
        <v>48</v>
      </c>
      <c r="C86" s="16"/>
      <c r="D86" s="17"/>
      <c r="E86" s="18"/>
      <c r="F86" s="19"/>
      <c r="G86" s="20"/>
      <c r="H86" s="21" t="s">
        <v>47</v>
      </c>
      <c r="I86" s="22"/>
      <c r="J86" s="16"/>
      <c r="K86" s="23"/>
      <c r="L86" s="23"/>
      <c r="M86" s="23" t="s">
        <v>46</v>
      </c>
      <c r="N86" s="25"/>
      <c r="O86" s="26"/>
      <c r="P86" s="26"/>
      <c r="Q86" s="26"/>
      <c r="R86" s="26"/>
      <c r="S86" s="26"/>
      <c r="T86" s="26"/>
      <c r="U86" s="26"/>
      <c r="V86" s="26"/>
      <c r="W86" s="26"/>
      <c r="X86" s="26"/>
      <c r="Y86" s="26"/>
      <c r="Z86" s="26"/>
      <c r="AA86" s="26"/>
      <c r="AB86" s="26"/>
      <c r="AC86" s="26"/>
      <c r="AD86" s="26"/>
      <c r="AE86" s="26"/>
      <c r="AF86" s="26"/>
      <c r="AG86" s="55">
        <v>814</v>
      </c>
      <c r="AH86" s="26">
        <v>1620</v>
      </c>
      <c r="AI86" s="26">
        <v>1679.49</v>
      </c>
      <c r="AJ86" s="53">
        <f t="shared" ref="AJ86:AJ112" si="42">AI86/AG86</f>
        <v>2.063255528255528</v>
      </c>
      <c r="AK86" s="53">
        <f t="shared" ref="AK86:AK112" si="43">AI86/AH86</f>
        <v>1.0367222222222223</v>
      </c>
      <c r="AL86" s="27"/>
      <c r="AM86" s="41"/>
      <c r="AN86" s="43"/>
    </row>
    <row r="87" spans="1:40" ht="53.25" hidden="1" customHeight="1" x14ac:dyDescent="0.2">
      <c r="A87" s="49"/>
      <c r="B87" s="14" t="s">
        <v>45</v>
      </c>
      <c r="C87" s="16"/>
      <c r="D87" s="17"/>
      <c r="E87" s="18"/>
      <c r="F87" s="19"/>
      <c r="G87" s="20"/>
      <c r="H87" s="21" t="s">
        <v>44</v>
      </c>
      <c r="I87" s="22"/>
      <c r="J87" s="16"/>
      <c r="K87" s="23"/>
      <c r="L87" s="23"/>
      <c r="M87" s="23" t="s">
        <v>43</v>
      </c>
      <c r="N87" s="25"/>
      <c r="O87" s="26"/>
      <c r="P87" s="26"/>
      <c r="Q87" s="26"/>
      <c r="R87" s="26"/>
      <c r="S87" s="26"/>
      <c r="T87" s="26"/>
      <c r="U87" s="26"/>
      <c r="V87" s="26"/>
      <c r="W87" s="26"/>
      <c r="X87" s="26"/>
      <c r="Y87" s="26"/>
      <c r="Z87" s="26"/>
      <c r="AA87" s="26"/>
      <c r="AB87" s="26"/>
      <c r="AC87" s="26"/>
      <c r="AD87" s="26"/>
      <c r="AE87" s="26"/>
      <c r="AF87" s="26"/>
      <c r="AG87" s="55">
        <v>422</v>
      </c>
      <c r="AH87" s="26">
        <v>610</v>
      </c>
      <c r="AI87" s="26">
        <v>319.76</v>
      </c>
      <c r="AJ87" s="53">
        <f t="shared" si="42"/>
        <v>0.75772511848341229</v>
      </c>
      <c r="AK87" s="53">
        <f t="shared" si="43"/>
        <v>0.52419672131147543</v>
      </c>
      <c r="AL87" s="27"/>
      <c r="AM87" s="41"/>
      <c r="AN87" s="43"/>
    </row>
    <row r="88" spans="1:40" ht="24.75" customHeight="1" x14ac:dyDescent="0.2">
      <c r="A88" s="49"/>
      <c r="B88" s="15" t="s">
        <v>296</v>
      </c>
      <c r="C88" s="77"/>
      <c r="D88" s="78"/>
      <c r="E88" s="79"/>
      <c r="F88" s="80"/>
      <c r="G88" s="81"/>
      <c r="H88" s="82"/>
      <c r="I88" s="83"/>
      <c r="J88" s="77"/>
      <c r="K88" s="24"/>
      <c r="L88" s="24"/>
      <c r="M88" s="24" t="s">
        <v>289</v>
      </c>
      <c r="N88" s="25"/>
      <c r="O88" s="26"/>
      <c r="P88" s="26"/>
      <c r="Q88" s="26"/>
      <c r="R88" s="26"/>
      <c r="S88" s="26"/>
      <c r="T88" s="26"/>
      <c r="U88" s="26"/>
      <c r="V88" s="26"/>
      <c r="W88" s="26"/>
      <c r="X88" s="26"/>
      <c r="Y88" s="26"/>
      <c r="Z88" s="26"/>
      <c r="AA88" s="26"/>
      <c r="AB88" s="26"/>
      <c r="AC88" s="26"/>
      <c r="AD88" s="26"/>
      <c r="AE88" s="26"/>
      <c r="AF88" s="26"/>
      <c r="AG88" s="55">
        <v>0</v>
      </c>
      <c r="AH88" s="26">
        <v>5.5</v>
      </c>
      <c r="AI88" s="26">
        <v>10.46</v>
      </c>
      <c r="AJ88" s="57" t="s">
        <v>244</v>
      </c>
      <c r="AK88" s="57">
        <f t="shared" si="43"/>
        <v>1.9018181818181821</v>
      </c>
      <c r="AL88" s="27"/>
      <c r="AM88" s="41"/>
      <c r="AN88" s="43"/>
    </row>
    <row r="89" spans="1:40" ht="20.25" customHeight="1" x14ac:dyDescent="0.2">
      <c r="A89" s="49"/>
      <c r="B89" s="15" t="s">
        <v>297</v>
      </c>
      <c r="C89" s="77"/>
      <c r="D89" s="78"/>
      <c r="E89" s="79" t="s">
        <v>42</v>
      </c>
      <c r="F89" s="80" t="s">
        <v>41</v>
      </c>
      <c r="G89" s="81" t="s">
        <v>40</v>
      </c>
      <c r="H89" s="82"/>
      <c r="I89" s="83"/>
      <c r="J89" s="77"/>
      <c r="K89" s="24"/>
      <c r="L89" s="24"/>
      <c r="M89" s="24" t="s">
        <v>39</v>
      </c>
      <c r="N89" s="25"/>
      <c r="O89" s="26"/>
      <c r="P89" s="26"/>
      <c r="Q89" s="26"/>
      <c r="R89" s="26"/>
      <c r="S89" s="26"/>
      <c r="T89" s="26"/>
      <c r="U89" s="26"/>
      <c r="V89" s="26"/>
      <c r="W89" s="26"/>
      <c r="X89" s="26"/>
      <c r="Y89" s="26"/>
      <c r="Z89" s="26"/>
      <c r="AA89" s="26"/>
      <c r="AB89" s="26"/>
      <c r="AC89" s="26"/>
      <c r="AD89" s="26"/>
      <c r="AE89" s="26"/>
      <c r="AF89" s="26"/>
      <c r="AG89" s="55">
        <v>56</v>
      </c>
      <c r="AH89" s="26">
        <v>36</v>
      </c>
      <c r="AI89" s="26">
        <v>35.71</v>
      </c>
      <c r="AJ89" s="57">
        <f t="shared" si="42"/>
        <v>0.63767857142857143</v>
      </c>
      <c r="AK89" s="57">
        <f t="shared" si="43"/>
        <v>0.99194444444444452</v>
      </c>
      <c r="AL89" s="27"/>
      <c r="AM89" s="41"/>
      <c r="AN89" s="43"/>
    </row>
    <row r="90" spans="1:40" ht="27" customHeight="1" x14ac:dyDescent="0.2">
      <c r="A90" s="49"/>
      <c r="B90" s="15" t="s">
        <v>298</v>
      </c>
      <c r="C90" s="77"/>
      <c r="D90" s="78"/>
      <c r="E90" s="79"/>
      <c r="F90" s="80" t="s">
        <v>38</v>
      </c>
      <c r="G90" s="81" t="s">
        <v>37</v>
      </c>
      <c r="H90" s="82"/>
      <c r="I90" s="83"/>
      <c r="J90" s="77"/>
      <c r="K90" s="24"/>
      <c r="L90" s="24"/>
      <c r="M90" s="24" t="s">
        <v>290</v>
      </c>
      <c r="N90" s="25"/>
      <c r="O90" s="26"/>
      <c r="P90" s="26"/>
      <c r="Q90" s="26"/>
      <c r="R90" s="26"/>
      <c r="S90" s="26"/>
      <c r="T90" s="26"/>
      <c r="U90" s="26"/>
      <c r="V90" s="26"/>
      <c r="W90" s="26"/>
      <c r="X90" s="26"/>
      <c r="Y90" s="26"/>
      <c r="Z90" s="26"/>
      <c r="AA90" s="26"/>
      <c r="AB90" s="26"/>
      <c r="AC90" s="26"/>
      <c r="AD90" s="26"/>
      <c r="AE90" s="26"/>
      <c r="AF90" s="26"/>
      <c r="AG90" s="55">
        <v>2800</v>
      </c>
      <c r="AH90" s="26">
        <v>3000</v>
      </c>
      <c r="AI90" s="26">
        <v>2842.9</v>
      </c>
      <c r="AJ90" s="57">
        <f t="shared" si="42"/>
        <v>1.0153214285714287</v>
      </c>
      <c r="AK90" s="57">
        <f t="shared" si="43"/>
        <v>0.94763333333333333</v>
      </c>
      <c r="AL90" s="27"/>
      <c r="AM90" s="41"/>
      <c r="AN90" s="43"/>
    </row>
    <row r="91" spans="1:40" ht="37.5" customHeight="1" x14ac:dyDescent="0.2">
      <c r="A91" s="49"/>
      <c r="B91" s="15" t="s">
        <v>291</v>
      </c>
      <c r="C91" s="77"/>
      <c r="D91" s="78"/>
      <c r="E91" s="79"/>
      <c r="F91" s="80"/>
      <c r="G91" s="81"/>
      <c r="H91" s="82"/>
      <c r="I91" s="83"/>
      <c r="J91" s="77"/>
      <c r="K91" s="24"/>
      <c r="L91" s="24"/>
      <c r="M91" s="24" t="s">
        <v>292</v>
      </c>
      <c r="N91" s="25"/>
      <c r="O91" s="26"/>
      <c r="P91" s="26"/>
      <c r="Q91" s="26"/>
      <c r="R91" s="26"/>
      <c r="S91" s="26"/>
      <c r="T91" s="26"/>
      <c r="U91" s="26"/>
      <c r="V91" s="26"/>
      <c r="W91" s="26"/>
      <c r="X91" s="26"/>
      <c r="Y91" s="26"/>
      <c r="Z91" s="26"/>
      <c r="AA91" s="26"/>
      <c r="AB91" s="26"/>
      <c r="AC91" s="26"/>
      <c r="AD91" s="26"/>
      <c r="AE91" s="26"/>
      <c r="AF91" s="26"/>
      <c r="AG91" s="55">
        <v>2310</v>
      </c>
      <c r="AH91" s="26">
        <v>5100</v>
      </c>
      <c r="AI91" s="26">
        <v>5567.78</v>
      </c>
      <c r="AJ91" s="57">
        <f t="shared" si="42"/>
        <v>2.4102943722943722</v>
      </c>
      <c r="AK91" s="57">
        <f t="shared" si="43"/>
        <v>1.0917215686274508</v>
      </c>
      <c r="AL91" s="27"/>
      <c r="AM91" s="41"/>
      <c r="AN91" s="43"/>
    </row>
    <row r="92" spans="1:40" ht="32.25" customHeight="1" x14ac:dyDescent="0.2">
      <c r="A92" s="74" t="s">
        <v>34</v>
      </c>
      <c r="B92" s="35" t="s">
        <v>7</v>
      </c>
      <c r="C92" s="68"/>
      <c r="D92" s="68"/>
      <c r="E92" s="68"/>
      <c r="F92" s="68"/>
      <c r="G92" s="68"/>
      <c r="H92" s="68"/>
      <c r="I92" s="68"/>
      <c r="J92" s="68"/>
      <c r="K92" s="68"/>
      <c r="L92" s="68"/>
      <c r="M92" s="36" t="s">
        <v>35</v>
      </c>
      <c r="N92" s="69"/>
      <c r="O92" s="69"/>
      <c r="P92" s="69"/>
      <c r="Q92" s="69"/>
      <c r="R92" s="69"/>
      <c r="S92" s="69"/>
      <c r="T92" s="69"/>
      <c r="U92" s="69"/>
      <c r="V92" s="69"/>
      <c r="W92" s="69"/>
      <c r="X92" s="69"/>
      <c r="Y92" s="69"/>
      <c r="Z92" s="69"/>
      <c r="AA92" s="69"/>
      <c r="AB92" s="69"/>
      <c r="AC92" s="69"/>
      <c r="AD92" s="69"/>
      <c r="AE92" s="69"/>
      <c r="AF92" s="69"/>
      <c r="AG92" s="54">
        <v>0</v>
      </c>
      <c r="AH92" s="37">
        <v>24</v>
      </c>
      <c r="AI92" s="37">
        <v>25.13</v>
      </c>
      <c r="AJ92" s="86" t="s">
        <v>244</v>
      </c>
      <c r="AK92" s="53">
        <f t="shared" si="43"/>
        <v>1.0470833333333334</v>
      </c>
      <c r="AL92" s="72"/>
      <c r="AM92" s="73"/>
      <c r="AN92" s="43"/>
    </row>
    <row r="93" spans="1:40" ht="39.75" customHeight="1" x14ac:dyDescent="0.2">
      <c r="A93" s="50"/>
      <c r="B93" s="15" t="s">
        <v>265</v>
      </c>
      <c r="C93" s="16"/>
      <c r="D93" s="17"/>
      <c r="E93" s="18"/>
      <c r="F93" s="19" t="s">
        <v>173</v>
      </c>
      <c r="G93" s="20"/>
      <c r="H93" s="21"/>
      <c r="I93" s="22"/>
      <c r="J93" s="16"/>
      <c r="K93" s="23"/>
      <c r="L93" s="23"/>
      <c r="M93" s="24" t="s">
        <v>266</v>
      </c>
      <c r="N93" s="25"/>
      <c r="O93" s="26"/>
      <c r="P93" s="26"/>
      <c r="Q93" s="26"/>
      <c r="R93" s="26"/>
      <c r="S93" s="26"/>
      <c r="T93" s="26"/>
      <c r="U93" s="26"/>
      <c r="V93" s="26"/>
      <c r="W93" s="26"/>
      <c r="X93" s="26"/>
      <c r="Y93" s="26"/>
      <c r="Z93" s="26"/>
      <c r="AA93" s="26"/>
      <c r="AB93" s="26"/>
      <c r="AC93" s="26"/>
      <c r="AD93" s="26"/>
      <c r="AE93" s="26"/>
      <c r="AF93" s="26"/>
      <c r="AG93" s="55">
        <v>0</v>
      </c>
      <c r="AH93" s="26">
        <v>24</v>
      </c>
      <c r="AI93" s="26">
        <v>25.13</v>
      </c>
      <c r="AJ93" s="57" t="s">
        <v>244</v>
      </c>
      <c r="AK93" s="57">
        <f t="shared" si="43"/>
        <v>1.0470833333333334</v>
      </c>
      <c r="AL93" s="27"/>
      <c r="AM93" s="41"/>
      <c r="AN93" s="43"/>
    </row>
    <row r="94" spans="1:40" ht="21.75" customHeight="1" x14ac:dyDescent="0.2">
      <c r="A94" s="74" t="s">
        <v>11</v>
      </c>
      <c r="B94" s="35" t="s">
        <v>7</v>
      </c>
      <c r="C94" s="68"/>
      <c r="D94" s="68"/>
      <c r="E94" s="68"/>
      <c r="F94" s="68"/>
      <c r="G94" s="68"/>
      <c r="H94" s="68"/>
      <c r="I94" s="68"/>
      <c r="J94" s="68"/>
      <c r="K94" s="68"/>
      <c r="L94" s="68"/>
      <c r="M94" s="36" t="s">
        <v>33</v>
      </c>
      <c r="N94" s="69"/>
      <c r="O94" s="69"/>
      <c r="P94" s="69"/>
      <c r="Q94" s="69"/>
      <c r="R94" s="69"/>
      <c r="S94" s="69"/>
      <c r="T94" s="69"/>
      <c r="U94" s="69"/>
      <c r="V94" s="69"/>
      <c r="W94" s="69"/>
      <c r="X94" s="69"/>
      <c r="Y94" s="69"/>
      <c r="Z94" s="69"/>
      <c r="AA94" s="69"/>
      <c r="AB94" s="69"/>
      <c r="AC94" s="69"/>
      <c r="AD94" s="69"/>
      <c r="AE94" s="69"/>
      <c r="AF94" s="69"/>
      <c r="AG94" s="54">
        <f>SUM(AG96:AG107)</f>
        <v>780.21</v>
      </c>
      <c r="AH94" s="37">
        <v>627.79999999999995</v>
      </c>
      <c r="AI94" s="37">
        <v>633.47</v>
      </c>
      <c r="AJ94" s="53">
        <f t="shared" si="42"/>
        <v>0.81192243114033402</v>
      </c>
      <c r="AK94" s="53">
        <f t="shared" si="43"/>
        <v>1.0090315387065947</v>
      </c>
      <c r="AL94" s="72"/>
      <c r="AM94" s="73"/>
      <c r="AN94" s="43"/>
    </row>
    <row r="95" spans="1:40" s="12" customFormat="1" ht="35.25" customHeight="1" x14ac:dyDescent="0.2">
      <c r="A95" s="76"/>
      <c r="B95" s="15" t="s">
        <v>299</v>
      </c>
      <c r="C95" s="85"/>
      <c r="D95" s="85"/>
      <c r="E95" s="85"/>
      <c r="F95" s="85"/>
      <c r="G95" s="85"/>
      <c r="H95" s="85"/>
      <c r="I95" s="85"/>
      <c r="J95" s="85"/>
      <c r="K95" s="85"/>
      <c r="L95" s="85"/>
      <c r="M95" s="24" t="s">
        <v>264</v>
      </c>
      <c r="N95" s="52"/>
      <c r="O95" s="52"/>
      <c r="P95" s="52"/>
      <c r="Q95" s="52"/>
      <c r="R95" s="52"/>
      <c r="S95" s="52"/>
      <c r="T95" s="52"/>
      <c r="U95" s="52"/>
      <c r="V95" s="52"/>
      <c r="W95" s="52"/>
      <c r="X95" s="52"/>
      <c r="Y95" s="52"/>
      <c r="Z95" s="52"/>
      <c r="AA95" s="52"/>
      <c r="AB95" s="52"/>
      <c r="AC95" s="52"/>
      <c r="AD95" s="52"/>
      <c r="AE95" s="52"/>
      <c r="AF95" s="52"/>
      <c r="AG95" s="75">
        <f>SUM(AG96:AG107)</f>
        <v>780.21</v>
      </c>
      <c r="AH95" s="75">
        <f t="shared" ref="AH95:AI95" si="44">SUM(AH96:AH107)</f>
        <v>627.79999999999995</v>
      </c>
      <c r="AI95" s="75">
        <f t="shared" si="44"/>
        <v>633.47</v>
      </c>
      <c r="AJ95" s="57">
        <f t="shared" ref="AJ95" si="45">AI95/AG95</f>
        <v>0.81192243114033402</v>
      </c>
      <c r="AK95" s="57">
        <f t="shared" ref="AK95" si="46">AI95/AH95</f>
        <v>1.0090315387065947</v>
      </c>
      <c r="AL95" s="46"/>
      <c r="AM95" s="47"/>
      <c r="AN95" s="43"/>
    </row>
    <row r="96" spans="1:40" ht="74.25" hidden="1" customHeight="1" x14ac:dyDescent="0.2">
      <c r="A96" s="48"/>
      <c r="B96" s="14" t="s">
        <v>32</v>
      </c>
      <c r="C96" s="16"/>
      <c r="D96" s="17"/>
      <c r="E96" s="18"/>
      <c r="F96" s="19"/>
      <c r="G96" s="20" t="s">
        <v>31</v>
      </c>
      <c r="H96" s="21"/>
      <c r="I96" s="22"/>
      <c r="J96" s="16"/>
      <c r="K96" s="23"/>
      <c r="L96" s="23"/>
      <c r="M96" s="23" t="s">
        <v>30</v>
      </c>
      <c r="N96" s="25"/>
      <c r="O96" s="26"/>
      <c r="P96" s="26"/>
      <c r="Q96" s="26"/>
      <c r="R96" s="26"/>
      <c r="S96" s="26"/>
      <c r="T96" s="26"/>
      <c r="U96" s="26"/>
      <c r="V96" s="26"/>
      <c r="W96" s="26"/>
      <c r="X96" s="26"/>
      <c r="Y96" s="26"/>
      <c r="Z96" s="26"/>
      <c r="AA96" s="26"/>
      <c r="AB96" s="26"/>
      <c r="AC96" s="26"/>
      <c r="AD96" s="26"/>
      <c r="AE96" s="26"/>
      <c r="AF96" s="26"/>
      <c r="AG96" s="55">
        <v>5.98</v>
      </c>
      <c r="AH96" s="26">
        <v>2.5</v>
      </c>
      <c r="AI96" s="26">
        <v>2.5</v>
      </c>
      <c r="AJ96" s="53">
        <f t="shared" si="42"/>
        <v>0.41806020066889626</v>
      </c>
      <c r="AK96" s="53">
        <f t="shared" si="43"/>
        <v>1</v>
      </c>
      <c r="AL96" s="27"/>
      <c r="AM96" s="41"/>
      <c r="AN96" s="43"/>
    </row>
    <row r="97" spans="1:40" ht="95.25" hidden="1" customHeight="1" x14ac:dyDescent="0.2">
      <c r="A97" s="49"/>
      <c r="B97" s="14" t="s">
        <v>29</v>
      </c>
      <c r="C97" s="16"/>
      <c r="D97" s="17"/>
      <c r="E97" s="18"/>
      <c r="F97" s="19"/>
      <c r="G97" s="20" t="s">
        <v>28</v>
      </c>
      <c r="H97" s="21"/>
      <c r="I97" s="22"/>
      <c r="J97" s="16"/>
      <c r="K97" s="23"/>
      <c r="L97" s="23"/>
      <c r="M97" s="23" t="s">
        <v>27</v>
      </c>
      <c r="N97" s="25"/>
      <c r="O97" s="26"/>
      <c r="P97" s="26"/>
      <c r="Q97" s="26"/>
      <c r="R97" s="26"/>
      <c r="S97" s="26"/>
      <c r="T97" s="26"/>
      <c r="U97" s="26"/>
      <c r="V97" s="26"/>
      <c r="W97" s="26"/>
      <c r="X97" s="26"/>
      <c r="Y97" s="26"/>
      <c r="Z97" s="26"/>
      <c r="AA97" s="26"/>
      <c r="AB97" s="26"/>
      <c r="AC97" s="26"/>
      <c r="AD97" s="26"/>
      <c r="AE97" s="26"/>
      <c r="AF97" s="26"/>
      <c r="AG97" s="55">
        <v>88.62</v>
      </c>
      <c r="AH97" s="26">
        <v>79</v>
      </c>
      <c r="AI97" s="26">
        <v>85.7</v>
      </c>
      <c r="AJ97" s="53">
        <f t="shared" si="42"/>
        <v>0.9670503272399007</v>
      </c>
      <c r="AK97" s="53">
        <f t="shared" si="43"/>
        <v>1.0848101265822785</v>
      </c>
      <c r="AL97" s="27"/>
      <c r="AM97" s="41"/>
      <c r="AN97" s="43"/>
    </row>
    <row r="98" spans="1:40" ht="74.25" hidden="1" customHeight="1" x14ac:dyDescent="0.2">
      <c r="A98" s="49"/>
      <c r="B98" s="14" t="s">
        <v>26</v>
      </c>
      <c r="C98" s="16"/>
      <c r="D98" s="17"/>
      <c r="E98" s="18"/>
      <c r="F98" s="19"/>
      <c r="G98" s="20" t="s">
        <v>25</v>
      </c>
      <c r="H98" s="21"/>
      <c r="I98" s="22"/>
      <c r="J98" s="16"/>
      <c r="K98" s="23"/>
      <c r="L98" s="23"/>
      <c r="M98" s="23" t="s">
        <v>24</v>
      </c>
      <c r="N98" s="25"/>
      <c r="O98" s="26"/>
      <c r="P98" s="26"/>
      <c r="Q98" s="26"/>
      <c r="R98" s="26"/>
      <c r="S98" s="26"/>
      <c r="T98" s="26"/>
      <c r="U98" s="26"/>
      <c r="V98" s="26"/>
      <c r="W98" s="26"/>
      <c r="X98" s="26"/>
      <c r="Y98" s="26"/>
      <c r="Z98" s="26"/>
      <c r="AA98" s="26"/>
      <c r="AB98" s="26"/>
      <c r="AC98" s="26"/>
      <c r="AD98" s="26"/>
      <c r="AE98" s="26"/>
      <c r="AF98" s="26"/>
      <c r="AG98" s="55">
        <v>18.18</v>
      </c>
      <c r="AH98" s="26">
        <v>12.9</v>
      </c>
      <c r="AI98" s="26">
        <v>13.47</v>
      </c>
      <c r="AJ98" s="53">
        <f t="shared" si="42"/>
        <v>0.74092409240924095</v>
      </c>
      <c r="AK98" s="53">
        <f t="shared" si="43"/>
        <v>1.0441860465116279</v>
      </c>
      <c r="AL98" s="27"/>
      <c r="AM98" s="41"/>
      <c r="AN98" s="43"/>
    </row>
    <row r="99" spans="1:40" ht="84.75" hidden="1" customHeight="1" x14ac:dyDescent="0.2">
      <c r="A99" s="49"/>
      <c r="B99" s="14" t="s">
        <v>23</v>
      </c>
      <c r="C99" s="16"/>
      <c r="D99" s="17"/>
      <c r="E99" s="18"/>
      <c r="F99" s="19"/>
      <c r="G99" s="20" t="s">
        <v>22</v>
      </c>
      <c r="H99" s="21"/>
      <c r="I99" s="22"/>
      <c r="J99" s="16"/>
      <c r="K99" s="23"/>
      <c r="L99" s="23"/>
      <c r="M99" s="23" t="s">
        <v>21</v>
      </c>
      <c r="N99" s="25"/>
      <c r="O99" s="26"/>
      <c r="P99" s="26"/>
      <c r="Q99" s="26"/>
      <c r="R99" s="26"/>
      <c r="S99" s="26"/>
      <c r="T99" s="26"/>
      <c r="U99" s="26"/>
      <c r="V99" s="26"/>
      <c r="W99" s="26"/>
      <c r="X99" s="26"/>
      <c r="Y99" s="26"/>
      <c r="Z99" s="26"/>
      <c r="AA99" s="26"/>
      <c r="AB99" s="26"/>
      <c r="AC99" s="26"/>
      <c r="AD99" s="26"/>
      <c r="AE99" s="26"/>
      <c r="AF99" s="26"/>
      <c r="AG99" s="55">
        <v>24.67</v>
      </c>
      <c r="AH99" s="26">
        <v>2</v>
      </c>
      <c r="AI99" s="26">
        <v>2</v>
      </c>
      <c r="AJ99" s="53">
        <f t="shared" si="42"/>
        <v>8.1070125658694772E-2</v>
      </c>
      <c r="AK99" s="53">
        <f t="shared" si="43"/>
        <v>1</v>
      </c>
      <c r="AL99" s="27"/>
      <c r="AM99" s="41"/>
      <c r="AN99" s="43"/>
    </row>
    <row r="100" spans="1:40" s="12" customFormat="1" ht="84.75" hidden="1" customHeight="1" x14ac:dyDescent="0.2">
      <c r="A100" s="49"/>
      <c r="B100" s="15" t="s">
        <v>245</v>
      </c>
      <c r="C100" s="16"/>
      <c r="D100" s="17"/>
      <c r="E100" s="18"/>
      <c r="F100" s="19"/>
      <c r="G100" s="20"/>
      <c r="H100" s="21"/>
      <c r="I100" s="22"/>
      <c r="J100" s="16"/>
      <c r="K100" s="23"/>
      <c r="L100" s="23"/>
      <c r="M100" s="23"/>
      <c r="N100" s="25"/>
      <c r="O100" s="26"/>
      <c r="P100" s="26"/>
      <c r="Q100" s="26"/>
      <c r="R100" s="26"/>
      <c r="S100" s="26"/>
      <c r="T100" s="26"/>
      <c r="U100" s="26"/>
      <c r="V100" s="26"/>
      <c r="W100" s="26"/>
      <c r="X100" s="26"/>
      <c r="Y100" s="26"/>
      <c r="Z100" s="26"/>
      <c r="AA100" s="26"/>
      <c r="AB100" s="26"/>
      <c r="AC100" s="26"/>
      <c r="AD100" s="26"/>
      <c r="AE100" s="26"/>
      <c r="AF100" s="26"/>
      <c r="AG100" s="55">
        <v>13.5</v>
      </c>
      <c r="AH100" s="26">
        <v>0</v>
      </c>
      <c r="AI100" s="26">
        <v>0</v>
      </c>
      <c r="AJ100" s="53">
        <f t="shared" si="42"/>
        <v>0</v>
      </c>
      <c r="AK100" s="53" t="e">
        <f t="shared" si="43"/>
        <v>#DIV/0!</v>
      </c>
      <c r="AL100" s="27"/>
      <c r="AM100" s="41"/>
      <c r="AN100" s="43"/>
    </row>
    <row r="101" spans="1:40" s="12" customFormat="1" ht="84.75" hidden="1" customHeight="1" x14ac:dyDescent="0.2">
      <c r="A101" s="49"/>
      <c r="B101" s="15" t="s">
        <v>246</v>
      </c>
      <c r="C101" s="16"/>
      <c r="D101" s="17"/>
      <c r="E101" s="18"/>
      <c r="F101" s="19"/>
      <c r="G101" s="20"/>
      <c r="H101" s="21"/>
      <c r="I101" s="22"/>
      <c r="J101" s="16"/>
      <c r="K101" s="23"/>
      <c r="L101" s="23"/>
      <c r="M101" s="23"/>
      <c r="N101" s="25"/>
      <c r="O101" s="26"/>
      <c r="P101" s="26"/>
      <c r="Q101" s="26"/>
      <c r="R101" s="26"/>
      <c r="S101" s="26"/>
      <c r="T101" s="26"/>
      <c r="U101" s="26"/>
      <c r="V101" s="26"/>
      <c r="W101" s="26"/>
      <c r="X101" s="26"/>
      <c r="Y101" s="26"/>
      <c r="Z101" s="26"/>
      <c r="AA101" s="26"/>
      <c r="AB101" s="26"/>
      <c r="AC101" s="26"/>
      <c r="AD101" s="26"/>
      <c r="AE101" s="26"/>
      <c r="AF101" s="26"/>
      <c r="AG101" s="55">
        <v>19.329999999999998</v>
      </c>
      <c r="AH101" s="26">
        <v>0</v>
      </c>
      <c r="AI101" s="26">
        <v>0</v>
      </c>
      <c r="AJ101" s="53">
        <f t="shared" si="42"/>
        <v>0</v>
      </c>
      <c r="AK101" s="53" t="e">
        <f t="shared" si="43"/>
        <v>#DIV/0!</v>
      </c>
      <c r="AL101" s="27"/>
      <c r="AM101" s="41"/>
      <c r="AN101" s="43"/>
    </row>
    <row r="102" spans="1:40" s="12" customFormat="1" ht="84.75" hidden="1" customHeight="1" x14ac:dyDescent="0.2">
      <c r="A102" s="49"/>
      <c r="B102" s="15" t="s">
        <v>247</v>
      </c>
      <c r="C102" s="16"/>
      <c r="D102" s="17"/>
      <c r="E102" s="18"/>
      <c r="F102" s="19"/>
      <c r="G102" s="20"/>
      <c r="H102" s="21"/>
      <c r="I102" s="22"/>
      <c r="J102" s="16"/>
      <c r="K102" s="23"/>
      <c r="L102" s="23"/>
      <c r="M102" s="23"/>
      <c r="N102" s="25"/>
      <c r="O102" s="26"/>
      <c r="P102" s="26"/>
      <c r="Q102" s="26"/>
      <c r="R102" s="26"/>
      <c r="S102" s="26"/>
      <c r="T102" s="26"/>
      <c r="U102" s="26"/>
      <c r="V102" s="26"/>
      <c r="W102" s="26"/>
      <c r="X102" s="26"/>
      <c r="Y102" s="26"/>
      <c r="Z102" s="26"/>
      <c r="AA102" s="26"/>
      <c r="AB102" s="26"/>
      <c r="AC102" s="26"/>
      <c r="AD102" s="26"/>
      <c r="AE102" s="26"/>
      <c r="AF102" s="26"/>
      <c r="AG102" s="55">
        <v>16.28</v>
      </c>
      <c r="AH102" s="26">
        <v>0</v>
      </c>
      <c r="AI102" s="26">
        <v>0</v>
      </c>
      <c r="AJ102" s="53">
        <f t="shared" si="42"/>
        <v>0</v>
      </c>
      <c r="AK102" s="53" t="e">
        <f t="shared" si="43"/>
        <v>#DIV/0!</v>
      </c>
      <c r="AL102" s="27"/>
      <c r="AM102" s="41"/>
      <c r="AN102" s="43"/>
    </row>
    <row r="103" spans="1:40" ht="126.75" hidden="1" customHeight="1" x14ac:dyDescent="0.2">
      <c r="A103" s="49"/>
      <c r="B103" s="14" t="s">
        <v>20</v>
      </c>
      <c r="C103" s="16"/>
      <c r="D103" s="17"/>
      <c r="E103" s="18"/>
      <c r="F103" s="19"/>
      <c r="G103" s="20" t="s">
        <v>19</v>
      </c>
      <c r="H103" s="21"/>
      <c r="I103" s="22"/>
      <c r="J103" s="16"/>
      <c r="K103" s="23"/>
      <c r="L103" s="23"/>
      <c r="M103" s="23" t="s">
        <v>18</v>
      </c>
      <c r="N103" s="25"/>
      <c r="O103" s="26"/>
      <c r="P103" s="26"/>
      <c r="Q103" s="26"/>
      <c r="R103" s="26"/>
      <c r="S103" s="26"/>
      <c r="T103" s="26"/>
      <c r="U103" s="26"/>
      <c r="V103" s="26"/>
      <c r="W103" s="26"/>
      <c r="X103" s="26"/>
      <c r="Y103" s="26"/>
      <c r="Z103" s="26"/>
      <c r="AA103" s="26"/>
      <c r="AB103" s="26"/>
      <c r="AC103" s="26"/>
      <c r="AD103" s="26"/>
      <c r="AE103" s="26"/>
      <c r="AF103" s="26"/>
      <c r="AG103" s="55">
        <v>11.71</v>
      </c>
      <c r="AH103" s="26">
        <v>2.6</v>
      </c>
      <c r="AI103" s="26">
        <v>2.1</v>
      </c>
      <c r="AJ103" s="53">
        <f t="shared" si="42"/>
        <v>0.17933390264730997</v>
      </c>
      <c r="AK103" s="53">
        <f t="shared" si="43"/>
        <v>0.80769230769230771</v>
      </c>
      <c r="AL103" s="27"/>
      <c r="AM103" s="41"/>
      <c r="AN103" s="43"/>
    </row>
    <row r="104" spans="1:40" s="12" customFormat="1" ht="126.75" hidden="1" customHeight="1" x14ac:dyDescent="0.2">
      <c r="A104" s="49"/>
      <c r="B104" s="15" t="s">
        <v>248</v>
      </c>
      <c r="C104" s="16"/>
      <c r="D104" s="17"/>
      <c r="E104" s="18"/>
      <c r="F104" s="19"/>
      <c r="G104" s="20"/>
      <c r="H104" s="21"/>
      <c r="I104" s="22"/>
      <c r="J104" s="16"/>
      <c r="K104" s="23"/>
      <c r="L104" s="23"/>
      <c r="M104" s="23"/>
      <c r="N104" s="25"/>
      <c r="O104" s="26"/>
      <c r="P104" s="26"/>
      <c r="Q104" s="26"/>
      <c r="R104" s="26"/>
      <c r="S104" s="26"/>
      <c r="T104" s="26"/>
      <c r="U104" s="26"/>
      <c r="V104" s="26"/>
      <c r="W104" s="26"/>
      <c r="X104" s="26"/>
      <c r="Y104" s="26"/>
      <c r="Z104" s="26"/>
      <c r="AA104" s="26"/>
      <c r="AB104" s="26"/>
      <c r="AC104" s="26"/>
      <c r="AD104" s="26"/>
      <c r="AE104" s="26"/>
      <c r="AF104" s="26"/>
      <c r="AG104" s="55">
        <v>50.19</v>
      </c>
      <c r="AH104" s="26">
        <v>0</v>
      </c>
      <c r="AI104" s="26">
        <v>0</v>
      </c>
      <c r="AJ104" s="53">
        <f t="shared" si="42"/>
        <v>0</v>
      </c>
      <c r="AK104" s="53" t="e">
        <f t="shared" si="43"/>
        <v>#DIV/0!</v>
      </c>
      <c r="AL104" s="27"/>
      <c r="AM104" s="41"/>
      <c r="AN104" s="43"/>
    </row>
    <row r="105" spans="1:40" ht="74.25" hidden="1" customHeight="1" x14ac:dyDescent="0.2">
      <c r="A105" s="49"/>
      <c r="B105" s="14" t="s">
        <v>17</v>
      </c>
      <c r="C105" s="16"/>
      <c r="D105" s="17"/>
      <c r="E105" s="18"/>
      <c r="F105" s="19"/>
      <c r="G105" s="20" t="s">
        <v>16</v>
      </c>
      <c r="H105" s="21"/>
      <c r="I105" s="22"/>
      <c r="J105" s="16"/>
      <c r="K105" s="23"/>
      <c r="L105" s="23"/>
      <c r="M105" s="23" t="s">
        <v>15</v>
      </c>
      <c r="N105" s="25"/>
      <c r="O105" s="26"/>
      <c r="P105" s="26"/>
      <c r="Q105" s="26"/>
      <c r="R105" s="26"/>
      <c r="S105" s="26"/>
      <c r="T105" s="26"/>
      <c r="U105" s="26"/>
      <c r="V105" s="26"/>
      <c r="W105" s="26"/>
      <c r="X105" s="26"/>
      <c r="Y105" s="26"/>
      <c r="Z105" s="26"/>
      <c r="AA105" s="26"/>
      <c r="AB105" s="26"/>
      <c r="AC105" s="26"/>
      <c r="AD105" s="26"/>
      <c r="AE105" s="26"/>
      <c r="AF105" s="26"/>
      <c r="AG105" s="55">
        <v>40.619999999999997</v>
      </c>
      <c r="AH105" s="26">
        <v>3.8</v>
      </c>
      <c r="AI105" s="26">
        <v>3.75</v>
      </c>
      <c r="AJ105" s="53">
        <f t="shared" si="42"/>
        <v>9.2319054652880359E-2</v>
      </c>
      <c r="AK105" s="53">
        <f t="shared" si="43"/>
        <v>0.98684210526315796</v>
      </c>
      <c r="AL105" s="27"/>
      <c r="AM105" s="41"/>
      <c r="AN105" s="43"/>
    </row>
    <row r="106" spans="1:40" ht="74.25" hidden="1" customHeight="1" x14ac:dyDescent="0.2">
      <c r="A106" s="49"/>
      <c r="B106" s="14" t="s">
        <v>14</v>
      </c>
      <c r="C106" s="16"/>
      <c r="D106" s="17"/>
      <c r="E106" s="18"/>
      <c r="F106" s="19"/>
      <c r="G106" s="20" t="s">
        <v>13</v>
      </c>
      <c r="H106" s="21"/>
      <c r="I106" s="22"/>
      <c r="J106" s="16"/>
      <c r="K106" s="23"/>
      <c r="L106" s="23"/>
      <c r="M106" s="23" t="s">
        <v>12</v>
      </c>
      <c r="N106" s="25"/>
      <c r="O106" s="26"/>
      <c r="P106" s="26"/>
      <c r="Q106" s="26"/>
      <c r="R106" s="26"/>
      <c r="S106" s="26"/>
      <c r="T106" s="26"/>
      <c r="U106" s="26"/>
      <c r="V106" s="26"/>
      <c r="W106" s="26"/>
      <c r="X106" s="26"/>
      <c r="Y106" s="26"/>
      <c r="Z106" s="26"/>
      <c r="AA106" s="26"/>
      <c r="AB106" s="26"/>
      <c r="AC106" s="26"/>
      <c r="AD106" s="26"/>
      <c r="AE106" s="26"/>
      <c r="AF106" s="26"/>
      <c r="AG106" s="55">
        <v>74.84</v>
      </c>
      <c r="AH106" s="26">
        <v>280</v>
      </c>
      <c r="AI106" s="26">
        <v>274.3</v>
      </c>
      <c r="AJ106" s="53">
        <f t="shared" si="42"/>
        <v>3.6651523249599145</v>
      </c>
      <c r="AK106" s="53">
        <f t="shared" si="43"/>
        <v>0.97964285714285715</v>
      </c>
      <c r="AL106" s="27"/>
      <c r="AM106" s="41"/>
      <c r="AN106" s="43"/>
    </row>
    <row r="107" spans="1:40" ht="84.75" hidden="1" customHeight="1" x14ac:dyDescent="0.2">
      <c r="A107" s="50"/>
      <c r="B107" s="14" t="s">
        <v>10</v>
      </c>
      <c r="C107" s="16"/>
      <c r="D107" s="17"/>
      <c r="E107" s="18"/>
      <c r="F107" s="19"/>
      <c r="G107" s="20" t="s">
        <v>9</v>
      </c>
      <c r="H107" s="21"/>
      <c r="I107" s="22"/>
      <c r="J107" s="16"/>
      <c r="K107" s="23"/>
      <c r="L107" s="23"/>
      <c r="M107" s="23" t="s">
        <v>8</v>
      </c>
      <c r="N107" s="25"/>
      <c r="O107" s="26"/>
      <c r="P107" s="26"/>
      <c r="Q107" s="26"/>
      <c r="R107" s="26"/>
      <c r="S107" s="26"/>
      <c r="T107" s="26"/>
      <c r="U107" s="26"/>
      <c r="V107" s="26"/>
      <c r="W107" s="26"/>
      <c r="X107" s="26"/>
      <c r="Y107" s="26"/>
      <c r="Z107" s="26"/>
      <c r="AA107" s="26"/>
      <c r="AB107" s="26"/>
      <c r="AC107" s="26"/>
      <c r="AD107" s="26"/>
      <c r="AE107" s="26"/>
      <c r="AF107" s="26"/>
      <c r="AG107" s="55">
        <v>416.29</v>
      </c>
      <c r="AH107" s="26">
        <v>245</v>
      </c>
      <c r="AI107" s="26">
        <v>249.65</v>
      </c>
      <c r="AJ107" s="53">
        <f t="shared" si="42"/>
        <v>0.5997021307261764</v>
      </c>
      <c r="AK107" s="53">
        <f t="shared" si="43"/>
        <v>1.0189795918367348</v>
      </c>
      <c r="AL107" s="27"/>
      <c r="AM107" s="41"/>
      <c r="AN107" s="43"/>
    </row>
    <row r="108" spans="1:40" ht="21.75" customHeight="1" x14ac:dyDescent="0.2">
      <c r="A108" s="74" t="s">
        <v>3</v>
      </c>
      <c r="B108" s="35" t="s">
        <v>7</v>
      </c>
      <c r="C108" s="68"/>
      <c r="D108" s="68"/>
      <c r="E108" s="68"/>
      <c r="F108" s="68"/>
      <c r="G108" s="68"/>
      <c r="H108" s="68"/>
      <c r="I108" s="68"/>
      <c r="J108" s="68"/>
      <c r="K108" s="68"/>
      <c r="L108" s="68"/>
      <c r="M108" s="36" t="s">
        <v>6</v>
      </c>
      <c r="N108" s="69"/>
      <c r="O108" s="69"/>
      <c r="P108" s="69"/>
      <c r="Q108" s="69"/>
      <c r="R108" s="69"/>
      <c r="S108" s="69"/>
      <c r="T108" s="69"/>
      <c r="U108" s="69"/>
      <c r="V108" s="69"/>
      <c r="W108" s="69"/>
      <c r="X108" s="69"/>
      <c r="Y108" s="69"/>
      <c r="Z108" s="69"/>
      <c r="AA108" s="69"/>
      <c r="AB108" s="69"/>
      <c r="AC108" s="69"/>
      <c r="AD108" s="69"/>
      <c r="AE108" s="69"/>
      <c r="AF108" s="69"/>
      <c r="AG108" s="54">
        <f>SUM(AG109:AG110)</f>
        <v>380</v>
      </c>
      <c r="AH108" s="37">
        <v>656</v>
      </c>
      <c r="AI108" s="37">
        <v>644.59</v>
      </c>
      <c r="AJ108" s="53">
        <f t="shared" si="42"/>
        <v>1.6962894736842107</v>
      </c>
      <c r="AK108" s="53">
        <f t="shared" si="43"/>
        <v>0.98260670731707322</v>
      </c>
      <c r="AL108" s="72"/>
      <c r="AM108" s="73"/>
      <c r="AN108" s="43"/>
    </row>
    <row r="109" spans="1:40" ht="29.25" customHeight="1" x14ac:dyDescent="0.2">
      <c r="A109" s="49"/>
      <c r="B109" s="15" t="s">
        <v>300</v>
      </c>
      <c r="C109" s="77"/>
      <c r="D109" s="78"/>
      <c r="E109" s="79"/>
      <c r="F109" s="80"/>
      <c r="G109" s="81"/>
      <c r="H109" s="82" t="s">
        <v>5</v>
      </c>
      <c r="I109" s="83"/>
      <c r="J109" s="77"/>
      <c r="K109" s="24"/>
      <c r="L109" s="24"/>
      <c r="M109" s="24" t="s">
        <v>301</v>
      </c>
      <c r="N109" s="25"/>
      <c r="O109" s="26"/>
      <c r="P109" s="26"/>
      <c r="Q109" s="26"/>
      <c r="R109" s="26"/>
      <c r="S109" s="26"/>
      <c r="T109" s="26"/>
      <c r="U109" s="26"/>
      <c r="V109" s="26"/>
      <c r="W109" s="26"/>
      <c r="X109" s="26"/>
      <c r="Y109" s="26"/>
      <c r="Z109" s="26"/>
      <c r="AA109" s="26"/>
      <c r="AB109" s="26"/>
      <c r="AC109" s="26"/>
      <c r="AD109" s="26"/>
      <c r="AE109" s="26"/>
      <c r="AF109" s="26"/>
      <c r="AG109" s="55">
        <v>40</v>
      </c>
      <c r="AH109" s="26">
        <v>126</v>
      </c>
      <c r="AI109" s="26">
        <v>124.52</v>
      </c>
      <c r="AJ109" s="57">
        <f t="shared" si="42"/>
        <v>3.113</v>
      </c>
      <c r="AK109" s="57">
        <f t="shared" si="43"/>
        <v>0.98825396825396827</v>
      </c>
      <c r="AL109" s="27"/>
      <c r="AM109" s="41"/>
      <c r="AN109" s="43"/>
    </row>
    <row r="110" spans="1:40" ht="20.25" customHeight="1" thickBot="1" x14ac:dyDescent="0.25">
      <c r="A110" s="50"/>
      <c r="B110" s="15" t="s">
        <v>302</v>
      </c>
      <c r="C110" s="77"/>
      <c r="D110" s="78"/>
      <c r="E110" s="79"/>
      <c r="F110" s="80" t="s">
        <v>4</v>
      </c>
      <c r="G110" s="81"/>
      <c r="H110" s="82"/>
      <c r="I110" s="83"/>
      <c r="J110" s="77"/>
      <c r="K110" s="24"/>
      <c r="L110" s="24"/>
      <c r="M110" s="24" t="s">
        <v>303</v>
      </c>
      <c r="N110" s="25"/>
      <c r="O110" s="26"/>
      <c r="P110" s="26"/>
      <c r="Q110" s="26"/>
      <c r="R110" s="26"/>
      <c r="S110" s="26"/>
      <c r="T110" s="26"/>
      <c r="U110" s="26"/>
      <c r="V110" s="26"/>
      <c r="W110" s="26"/>
      <c r="X110" s="26"/>
      <c r="Y110" s="26"/>
      <c r="Z110" s="26"/>
      <c r="AA110" s="26"/>
      <c r="AB110" s="26"/>
      <c r="AC110" s="26"/>
      <c r="AD110" s="26"/>
      <c r="AE110" s="26"/>
      <c r="AF110" s="26"/>
      <c r="AG110" s="55">
        <v>340</v>
      </c>
      <c r="AH110" s="26">
        <v>530</v>
      </c>
      <c r="AI110" s="26">
        <v>520.07000000000005</v>
      </c>
      <c r="AJ110" s="57">
        <f t="shared" si="42"/>
        <v>1.5296176470588236</v>
      </c>
      <c r="AK110" s="57">
        <f t="shared" si="43"/>
        <v>0.98126415094339636</v>
      </c>
      <c r="AL110" s="28"/>
      <c r="AM110" s="42"/>
      <c r="AN110" s="43"/>
    </row>
    <row r="111" spans="1:40" ht="409.6" hidden="1" customHeight="1" x14ac:dyDescent="0.2">
      <c r="A111" s="38" t="s">
        <v>3</v>
      </c>
      <c r="B111" s="38" t="s">
        <v>2</v>
      </c>
      <c r="C111" s="16"/>
      <c r="D111" s="17"/>
      <c r="E111" s="18"/>
      <c r="F111" s="19"/>
      <c r="G111" s="20"/>
      <c r="H111" s="21"/>
      <c r="I111" s="22"/>
      <c r="J111" s="16"/>
      <c r="K111" s="23"/>
      <c r="L111" s="23"/>
      <c r="M111" s="23" t="s">
        <v>1</v>
      </c>
      <c r="N111" s="25"/>
      <c r="O111" s="26"/>
      <c r="P111" s="26"/>
      <c r="Q111" s="26"/>
      <c r="R111" s="26"/>
      <c r="S111" s="26"/>
      <c r="T111" s="26"/>
      <c r="U111" s="26"/>
      <c r="V111" s="26"/>
      <c r="W111" s="26"/>
      <c r="X111" s="26"/>
      <c r="Y111" s="26"/>
      <c r="Z111" s="26"/>
      <c r="AA111" s="26"/>
      <c r="AB111" s="26"/>
      <c r="AC111" s="26"/>
      <c r="AD111" s="26"/>
      <c r="AE111" s="26"/>
      <c r="AF111" s="26"/>
      <c r="AG111" s="26"/>
      <c r="AH111" s="39">
        <v>663987.31999999995</v>
      </c>
      <c r="AI111" s="39">
        <v>656186.93999999994</v>
      </c>
      <c r="AJ111" s="53" t="e">
        <f t="shared" si="42"/>
        <v>#DIV/0!</v>
      </c>
      <c r="AK111" s="53">
        <f t="shared" si="43"/>
        <v>0.98825221541881247</v>
      </c>
      <c r="AL111" s="8"/>
      <c r="AM111" s="8"/>
      <c r="AN111" s="43"/>
    </row>
    <row r="112" spans="1:40" ht="15" customHeight="1" thickBot="1" x14ac:dyDescent="0.25">
      <c r="A112" s="61" t="s">
        <v>0</v>
      </c>
      <c r="B112" s="62"/>
      <c r="C112" s="62"/>
      <c r="D112" s="62"/>
      <c r="E112" s="62"/>
      <c r="F112" s="62"/>
      <c r="G112" s="62"/>
      <c r="H112" s="62"/>
      <c r="I112" s="62"/>
      <c r="J112" s="62"/>
      <c r="K112" s="62"/>
      <c r="L112" s="62"/>
      <c r="M112" s="62"/>
      <c r="N112" s="58"/>
      <c r="O112" s="58"/>
      <c r="P112" s="58"/>
      <c r="Q112" s="58"/>
      <c r="R112" s="58"/>
      <c r="S112" s="58"/>
      <c r="T112" s="58"/>
      <c r="U112" s="58"/>
      <c r="V112" s="58"/>
      <c r="W112" s="58"/>
      <c r="X112" s="58"/>
      <c r="Y112" s="58"/>
      <c r="Z112" s="58"/>
      <c r="AA112" s="58"/>
      <c r="AB112" s="58"/>
      <c r="AC112" s="58"/>
      <c r="AD112" s="58"/>
      <c r="AE112" s="58"/>
      <c r="AF112" s="58"/>
      <c r="AG112" s="59">
        <f>AG108+AG94+AG92+AG71+AG65+AG46+AG7</f>
        <v>474505.076</v>
      </c>
      <c r="AH112" s="40">
        <v>663987.31999999995</v>
      </c>
      <c r="AI112" s="40">
        <v>656186.93999999994</v>
      </c>
      <c r="AJ112" s="53">
        <f t="shared" si="42"/>
        <v>1.3828870821183796</v>
      </c>
      <c r="AK112" s="53">
        <f t="shared" si="43"/>
        <v>0.98825221541881247</v>
      </c>
      <c r="AL112" s="7">
        <v>0</v>
      </c>
      <c r="AM112" s="13">
        <v>656186.93999999994</v>
      </c>
      <c r="AN112" s="44"/>
    </row>
    <row r="113" spans="1:40" ht="11.25" customHeight="1" x14ac:dyDescent="0.2">
      <c r="A113" s="6"/>
      <c r="B113" s="6"/>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1"/>
      <c r="AF113" s="1"/>
      <c r="AG113" s="1"/>
      <c r="AH113" s="1"/>
      <c r="AI113" s="2"/>
      <c r="AJ113" s="2"/>
      <c r="AK113" s="2"/>
      <c r="AL113" s="1"/>
      <c r="AM113" s="1"/>
      <c r="AN113" s="1"/>
    </row>
    <row r="114" spans="1:40" ht="11.25" customHeight="1" x14ac:dyDescent="0.2">
      <c r="A114" s="6"/>
      <c r="B114" s="6"/>
      <c r="C114" s="3"/>
      <c r="D114" s="3"/>
      <c r="E114" s="3"/>
      <c r="F114" s="3"/>
      <c r="G114" s="3"/>
      <c r="H114" s="3"/>
      <c r="I114" s="3"/>
      <c r="J114" s="3"/>
      <c r="K114" s="3"/>
      <c r="L114" s="3"/>
      <c r="M114" s="5"/>
      <c r="N114" s="3"/>
      <c r="O114" s="3"/>
      <c r="P114" s="3"/>
      <c r="Q114" s="3"/>
      <c r="R114" s="66"/>
      <c r="S114" s="66"/>
      <c r="T114" s="66"/>
      <c r="U114" s="66"/>
      <c r="V114" s="66"/>
      <c r="W114" s="66"/>
      <c r="X114" s="3"/>
      <c r="Y114" s="3"/>
      <c r="Z114" s="3"/>
      <c r="AA114" s="3"/>
      <c r="AB114" s="3"/>
      <c r="AC114" s="3"/>
      <c r="AD114" s="3"/>
      <c r="AE114" s="1"/>
      <c r="AF114" s="1"/>
      <c r="AG114" s="1"/>
      <c r="AH114" s="1"/>
      <c r="AI114" s="2"/>
      <c r="AJ114" s="2"/>
      <c r="AK114" s="2"/>
      <c r="AL114" s="1"/>
      <c r="AM114" s="1"/>
      <c r="AN114" s="1"/>
    </row>
    <row r="115" spans="1:40" ht="11.25" customHeight="1" x14ac:dyDescent="0.2">
      <c r="A115" s="3"/>
      <c r="B115" s="3"/>
      <c r="C115" s="3"/>
      <c r="D115" s="3"/>
      <c r="E115" s="3"/>
      <c r="F115" s="3"/>
      <c r="G115" s="3"/>
      <c r="H115" s="3"/>
      <c r="I115" s="3"/>
      <c r="J115" s="3"/>
      <c r="K115" s="3"/>
      <c r="L115" s="3"/>
      <c r="M115" s="4"/>
      <c r="N115" s="3"/>
      <c r="O115" s="3"/>
      <c r="P115" s="3"/>
      <c r="Q115" s="3"/>
      <c r="R115" s="67"/>
      <c r="S115" s="67"/>
      <c r="T115" s="67"/>
      <c r="U115" s="67"/>
      <c r="V115" s="67"/>
      <c r="W115" s="67"/>
      <c r="X115" s="3"/>
      <c r="Y115" s="3"/>
      <c r="Z115" s="3"/>
      <c r="AA115" s="3"/>
      <c r="AB115" s="3"/>
      <c r="AC115" s="3"/>
      <c r="AD115" s="3"/>
      <c r="AE115" s="1"/>
      <c r="AF115" s="1"/>
      <c r="AG115" s="1"/>
      <c r="AH115" s="1"/>
      <c r="AI115" s="2"/>
      <c r="AJ115" s="2"/>
      <c r="AK115" s="2"/>
      <c r="AL115" s="1"/>
      <c r="AM115" s="1"/>
      <c r="AN115" s="1"/>
    </row>
  </sheetData>
  <mergeCells count="34">
    <mergeCell ref="N108:AF108"/>
    <mergeCell ref="AL108:AM108"/>
    <mergeCell ref="R114:W114"/>
    <mergeCell ref="R115:W115"/>
    <mergeCell ref="C7:L7"/>
    <mergeCell ref="N7:AF7"/>
    <mergeCell ref="AL7:AM7"/>
    <mergeCell ref="C46:L46"/>
    <mergeCell ref="N46:AF46"/>
    <mergeCell ref="AL46:AM46"/>
    <mergeCell ref="C65:L65"/>
    <mergeCell ref="N65:AF65"/>
    <mergeCell ref="AL65:AM65"/>
    <mergeCell ref="C71:L71"/>
    <mergeCell ref="N71:AF71"/>
    <mergeCell ref="AL71:AM71"/>
    <mergeCell ref="C92:L92"/>
    <mergeCell ref="N92:AF92"/>
    <mergeCell ref="A3:AK3"/>
    <mergeCell ref="A2:AK2"/>
    <mergeCell ref="A112:M112"/>
    <mergeCell ref="AL5:AL6"/>
    <mergeCell ref="AM5:AM6"/>
    <mergeCell ref="A5:B5"/>
    <mergeCell ref="M5:M6"/>
    <mergeCell ref="AH5:AH6"/>
    <mergeCell ref="AG5:AG6"/>
    <mergeCell ref="AI5:AI6"/>
    <mergeCell ref="AJ5:AK5"/>
    <mergeCell ref="AL92:AM92"/>
    <mergeCell ref="C94:L94"/>
    <mergeCell ref="N94:AF94"/>
    <mergeCell ref="AL94:AM94"/>
    <mergeCell ref="C108:L108"/>
  </mergeCells>
  <pageMargins left="0.59055118110236227" right="0.39370078740157483" top="0.59055118110236227" bottom="0.59055118110236227" header="0.59055118110236227" footer="0.51181102362204722"/>
  <pageSetup paperSize="9" scale="7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 по доходам</vt:lpstr>
      <vt:lpstr>'КП по доходам'!Заголовки_для_печати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2025-02-28T09:32:33Z</cp:lastPrinted>
  <dcterms:created xsi:type="dcterms:W3CDTF">2025-02-27T13:01:06Z</dcterms:created>
  <dcterms:modified xsi:type="dcterms:W3CDTF">2025-02-28T09:33:28Z</dcterms:modified>
</cp:coreProperties>
</file>