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activeTab="2"/>
  </bookViews>
  <sheets>
    <sheet name="приложение_3" sheetId="3" r:id="rId1"/>
    <sheet name="приложение_4" sheetId="4" r:id="rId2"/>
    <sheet name="приложение_5" sheetId="5" r:id="rId3"/>
  </sheets>
  <definedNames>
    <definedName name="_xlnm.Print_Area" localSheetId="2">приложение_5!$A$1:$P$17</definedName>
  </definedNames>
  <calcPr calcId="145621" iterate="1"/>
</workbook>
</file>

<file path=xl/calcChain.xml><?xml version="1.0" encoding="utf-8"?>
<calcChain xmlns="http://schemas.openxmlformats.org/spreadsheetml/2006/main">
  <c r="J24" i="3" l="1"/>
  <c r="I24" i="3"/>
  <c r="L25" i="3" l="1"/>
  <c r="K25" i="3"/>
  <c r="J25" i="3"/>
  <c r="L24" i="3"/>
  <c r="K24" i="3"/>
  <c r="H24" i="3"/>
  <c r="F9" i="4"/>
  <c r="F10" i="4"/>
  <c r="F8" i="4"/>
  <c r="M20" i="3" l="1"/>
  <c r="K14" i="3"/>
  <c r="P9" i="5" l="1"/>
  <c r="O9" i="5"/>
  <c r="N9" i="5"/>
  <c r="I9" i="4"/>
  <c r="H9" i="4"/>
  <c r="G9" i="4"/>
  <c r="E9" i="4"/>
  <c r="I10" i="4"/>
  <c r="H10" i="4"/>
  <c r="G10" i="4"/>
  <c r="E10" i="4"/>
  <c r="I11" i="4"/>
  <c r="H11" i="4"/>
  <c r="G11" i="4"/>
  <c r="F11" i="4"/>
  <c r="E11" i="4"/>
  <c r="I11" i="3"/>
  <c r="H12" i="3"/>
  <c r="H10" i="3"/>
  <c r="J27" i="4"/>
  <c r="J26" i="4"/>
  <c r="J25" i="4"/>
  <c r="I24" i="4"/>
  <c r="H24" i="4"/>
  <c r="G24" i="4"/>
  <c r="F24" i="4"/>
  <c r="E24" i="4"/>
  <c r="J23" i="4"/>
  <c r="J22" i="4"/>
  <c r="J21" i="4"/>
  <c r="I20" i="4"/>
  <c r="H20" i="4"/>
  <c r="G20" i="4"/>
  <c r="F20" i="4"/>
  <c r="E20" i="4"/>
  <c r="J19" i="4"/>
  <c r="J18" i="4"/>
  <c r="J17" i="4"/>
  <c r="I16" i="4"/>
  <c r="H16" i="4"/>
  <c r="G16" i="4"/>
  <c r="F16" i="4"/>
  <c r="E16" i="4"/>
  <c r="J15" i="4"/>
  <c r="J11" i="4" s="1"/>
  <c r="J14" i="4"/>
  <c r="J13" i="4"/>
  <c r="I12" i="4"/>
  <c r="H12" i="4"/>
  <c r="G12" i="4"/>
  <c r="F12" i="4"/>
  <c r="E12" i="4"/>
  <c r="H8" i="4" l="1"/>
  <c r="J20" i="4"/>
  <c r="J9" i="4"/>
  <c r="J10" i="4"/>
  <c r="J16" i="4"/>
  <c r="G8" i="4"/>
  <c r="I8" i="4"/>
  <c r="J24" i="4"/>
  <c r="E8" i="4"/>
  <c r="J12" i="4"/>
  <c r="J8" i="4" l="1"/>
  <c r="L10" i="3"/>
  <c r="K10" i="3"/>
  <c r="J10" i="3"/>
  <c r="I10" i="3"/>
  <c r="L11" i="3"/>
  <c r="K11" i="3"/>
  <c r="J11" i="3"/>
  <c r="H11" i="3"/>
  <c r="L12" i="3"/>
  <c r="K12" i="3"/>
  <c r="J12" i="3"/>
  <c r="I12" i="3"/>
  <c r="M23" i="3"/>
  <c r="M15" i="3"/>
  <c r="M16" i="3"/>
  <c r="M17" i="3"/>
  <c r="H14" i="3"/>
  <c r="I9" i="3" l="1"/>
  <c r="M29" i="3"/>
  <c r="M28" i="3"/>
  <c r="M27" i="3"/>
  <c r="L26" i="3"/>
  <c r="K26" i="3"/>
  <c r="J26" i="3"/>
  <c r="I26" i="3"/>
  <c r="H26" i="3"/>
  <c r="M25" i="3"/>
  <c r="M12" i="3" s="1"/>
  <c r="M24" i="3"/>
  <c r="M11" i="3" s="1"/>
  <c r="L22" i="3"/>
  <c r="K22" i="3"/>
  <c r="J22" i="3"/>
  <c r="I22" i="3"/>
  <c r="H22" i="3"/>
  <c r="M19" i="3"/>
  <c r="M18" i="3" s="1"/>
  <c r="L18" i="3"/>
  <c r="K18" i="3"/>
  <c r="J18" i="3"/>
  <c r="I18" i="3"/>
  <c r="H18" i="3"/>
  <c r="M14" i="3"/>
  <c r="L14" i="3"/>
  <c r="J14" i="3"/>
  <c r="I14" i="3"/>
  <c r="L9" i="3"/>
  <c r="J9" i="3"/>
  <c r="K9" i="3"/>
  <c r="M22" i="3" l="1"/>
  <c r="M10" i="3"/>
  <c r="M9" i="3" s="1"/>
  <c r="M26" i="3"/>
  <c r="H9" i="3"/>
</calcChain>
</file>

<file path=xl/sharedStrings.xml><?xml version="1.0" encoding="utf-8"?>
<sst xmlns="http://schemas.openxmlformats.org/spreadsheetml/2006/main" count="290" uniqueCount="126">
  <si>
    <t>единиц</t>
  </si>
  <si>
    <t>проценты</t>
  </si>
  <si>
    <t>раз</t>
  </si>
  <si>
    <t>не более 1,97</t>
  </si>
  <si>
    <t>Х</t>
  </si>
  <si>
    <t>не более 100</t>
  </si>
  <si>
    <t>не менее 10</t>
  </si>
  <si>
    <t>процент</t>
  </si>
  <si>
    <t>Срок</t>
  </si>
  <si>
    <t>начала реализации</t>
  </si>
  <si>
    <t>окончания реализации</t>
  </si>
  <si>
    <t>2</t>
  </si>
  <si>
    <t>финансовое управление</t>
  </si>
  <si>
    <t>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</si>
  <si>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Ответственные исполнители муниципальных программ в соотвествии с Перечнем</t>
  </si>
  <si>
    <t>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</si>
  <si>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 xml:space="preserve">Обеспечение своевременных расчетов по долговым обязательствам </t>
  </si>
  <si>
    <t xml:space="preserve">Ограничение дефицита бюджета Лахденпохского муниципального района
</t>
  </si>
  <si>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</si>
  <si>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</si>
  <si>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</si>
  <si>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</si>
  <si>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</si>
  <si>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</si>
  <si>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</si>
  <si>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</si>
  <si>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</si>
  <si>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</si>
  <si>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Муниципальная программа</t>
  </si>
  <si>
    <t>всего</t>
  </si>
  <si>
    <t>Бюджет района</t>
  </si>
  <si>
    <t>031</t>
  </si>
  <si>
    <t>Бюджет Республики Карелия</t>
  </si>
  <si>
    <t>Бюджет Российской Федерации</t>
  </si>
  <si>
    <t xml:space="preserve">Финансовое обеспечение реализации муниципальной программы "Управление муниципальными финансами 
                    в Лахденпохском муниципальном районе",  тыс.руб. </t>
  </si>
  <si>
    <t xml:space="preserve">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</si>
  <si>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основное мероприятие 1.2</t>
  </si>
  <si>
    <t>Централизация бухгалтерского и бюджетного учета</t>
  </si>
  <si>
    <t>Выравнивание бюджетной обеспеченности поселений Лахденпохского муниципального района</t>
  </si>
  <si>
    <t>1401</t>
  </si>
  <si>
    <t>0700121200</t>
  </si>
  <si>
    <t>0700242150</t>
  </si>
  <si>
    <t>510</t>
  </si>
  <si>
    <t>0700278200                               0700278300</t>
  </si>
  <si>
    <t>540</t>
  </si>
  <si>
    <t>основное мероприятие 2.1</t>
  </si>
  <si>
    <t>основное мероприятие 2.2</t>
  </si>
  <si>
    <t>основное мероприятие 3.1</t>
  </si>
  <si>
    <t>1301</t>
  </si>
  <si>
    <t>730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</si>
  <si>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</si>
  <si>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</si>
  <si>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</si>
  <si>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</si>
  <si>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бюджета Республики Карелия</t>
  </si>
  <si>
    <t>средства, поступившие в бюджет Лахденпохского муниципального района из федерального бюджета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</si>
  <si>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"Управление муниципальными финансами в Лахденпохском муниципальном районе",  тыс.руб. </t>
  </si>
  <si>
    <t xml:space="preserve">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</si>
  <si>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0700479900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</si>
  <si>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</si>
  <si>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</si>
  <si>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</si>
  <si>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</si>
  <si>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</si>
  <si>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</si>
  <si>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</si>
  <si>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</si>
  <si>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</si>
  <si>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</si>
  <si>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2021 год</t>
  </si>
  <si>
    <t>2022 год</t>
  </si>
  <si>
    <t>1</t>
  </si>
  <si>
    <t>2023 год</t>
  </si>
  <si>
    <t>2024год</t>
  </si>
  <si>
    <t xml:space="preserve">Муниципальная программа "Управление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</si>
  <si>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Основное мероприятие: централизация бухгалтерского и бюджетного учета</t>
  </si>
  <si>
    <t xml:space="preserve">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</si>
  <si>
    <t xml:space="preserve">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</si>
  <si>
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</si>
  <si>
    <t>доля межбюджетных трансфертов, предусмотренных бюджетом Лахденпохскогог муниципального района  для передачам бюджетам поселений Лахденпохского муниципального района (далее - Межбюджетные трансферты), в общем объеме предусмотренных  Межбюджетных трансфертов.</t>
  </si>
  <si>
    <t>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</si>
  <si>
    <t>основное мероприятие 1.1</t>
  </si>
  <si>
    <t>основное мероприятие 3.2</t>
  </si>
  <si>
    <t>Организация эффективного взаимодействия с главными администраторами доходов бюджета</t>
  </si>
  <si>
    <t>основное мероприятие 4.1</t>
  </si>
  <si>
    <t>доля муниципальных программ Лахденпохского муниципального района, получивших формализованную оценку  об эффективности их реализации</t>
  </si>
  <si>
    <t>Основное мероприятие: 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</si>
  <si>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Основное мероприятие: выравнивание бюджетной обеспеченности поселений Лахденпохского муниципального района</t>
  </si>
  <si>
    <t xml:space="preserve">Основное мероприятие: обеспечение своевременных расчетов по долговым обязательствам </t>
  </si>
  <si>
    <t>Основное мероприятие: 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</si>
  <si>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>Основное мероприятие: ограничение дефицита бюджета Лахденпохского муниципального района</t>
  </si>
  <si>
    <t>Основное мероприятие: организация эффективного взаимодействия с главными администраторами доходов бюджета</t>
  </si>
  <si>
    <t xml:space="preserve">Количество заседаний Комиссии по мобилизации дополнительных налоговых и неналоговых доходов в бюджет Лахденпохского муниципального района </t>
  </si>
  <si>
    <t xml:space="preserve">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</si>
  <si>
    <t xml:space="preserve"> </t>
  </si>
  <si>
    <t>520         530     540</t>
  </si>
  <si>
    <t xml:space="preserve">"Приложение 3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</si>
  <si>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"Приложение 4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</si>
  <si>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Приложение 5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</si>
  <si>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0104      0203   0409   0501  0502  0503  0801   1402  1403</t>
  </si>
  <si>
    <t>510            540</t>
  </si>
  <si>
    <t>не более 1,95</t>
  </si>
  <si>
    <t>10</t>
  </si>
  <si>
    <t>не более 1,0</t>
  </si>
  <si>
    <t>82</t>
  </si>
  <si>
    <t>0113</t>
  </si>
  <si>
    <t>не менее 60</t>
  </si>
  <si>
    <t>2024 год</t>
  </si>
  <si>
    <t>2025 год</t>
  </si>
  <si>
    <t>55</t>
  </si>
  <si>
    <t>0700351180   0700355490</t>
  </si>
  <si>
    <t>510               520         530           540</t>
  </si>
  <si>
    <t>530                 540</t>
  </si>
  <si>
    <t>План реализации муниципальной программы "Управление муниципальными финансами Лахденпохском муниципальном районе"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плановый период 2025 и 2026 годов</t>
  </si>
  <si>
    <t>2026 год</t>
  </si>
  <si>
    <t>0700242150  0700278200</t>
  </si>
  <si>
    <t xml:space="preserve">110    240  </t>
  </si>
  <si>
    <t>110           240          850</t>
  </si>
  <si>
    <t>0700342140   0700343140  0700343180  0700343220  0700343250   0700344070 0700344200 0700344310 0700344530 0700378500  0700375040   07003Ф5040</t>
  </si>
  <si>
    <t xml:space="preserve">0700378110                 0700378120              0700378300    </t>
  </si>
  <si>
    <t>0104                               0503                             1403</t>
  </si>
  <si>
    <r>
      <rPr>
        <sz val="9"/>
        <rFont val="Times New Roman"/>
        <family val="1"/>
        <charset val="204"/>
      </rPr>
      <t>0700342140</t>
    </r>
    <r>
      <rPr>
        <sz val="9"/>
        <color theme="1"/>
        <rFont val="Times New Roman"/>
        <family val="1"/>
        <charset val="204"/>
      </rPr>
      <t xml:space="preserve">  0700351180    0700343250    0700378110                 0700378120     0700378300</t>
    </r>
  </si>
  <si>
    <t>0104      0203    0503  0801   1403</t>
  </si>
  <si>
    <t>Приложение № 1                                                             к постановлению Администрации Лахденпохского муниципального района                       № 327 от 09.07.2024</t>
  </si>
  <si>
    <t>Приложение № 2                                                            к постановлению Администрации Лахденпохского муниципального района                      № 327 от 09.07.2024</t>
  </si>
  <si>
    <t>Приложение № 3                                                             к постановлению Администрации Лахденпохского муниципального района                       № 327 от 09.07.2024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</si>
</sst>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textRotation="180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49" fontId="8" fillId="0" borderId="1" xfId="0" applyNumberFormat="1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/>
    </xf>
    <xf numFmtId="4" fontId="5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9" fillId="0" borderId="0" xfId="0" applyFont="1" applyAlignment="1">
      <alignment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6" fillId="0" borderId="4" xfId="0" applyNumberFormat="1" applyFont="1" applyFill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180"/>
    </xf>
    <xf numFmtId="0" fontId="5" fillId="0" borderId="4" xfId="0" applyFont="1" applyBorder="1" applyAlignment="1">
      <alignment horizontal="center" vertical="center" textRotation="18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 textRotation="180"/>
    </xf>
    <xf numFmtId="0" fontId="5" fillId="0" borderId="4" xfId="0" applyFont="1" applyBorder="1" applyAlignment="1">
      <alignment horizontal="right" vertical="center" textRotation="180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180" wrapText="1"/>
    </xf>
    <xf numFmtId="0" fontId="5" fillId="0" borderId="4" xfId="0" applyFont="1" applyBorder="1" applyAlignment="1">
      <alignment horizontal="center" vertical="center" textRotation="18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zoomScale="110" zoomScaleNormal="110" workbookViewId="0">
      <pane xSplit="10" ySplit="6" topLeftCell="K23" activePane="bottomRight" state="frozen"/>
      <selection pane="topRight" activeCell="K1" sqref="K1"/>
      <selection pane="bottomLeft" activeCell="A7" sqref="A7"/>
      <selection pane="bottomRight" activeCell="O5" sqref="O5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2.7109375" customWidth="1"/>
    <col min="7" max="7" width="8.28515625" customWidth="1"/>
    <col min="8" max="8" width="9.140625" style="4"/>
  </cols>
  <sheetData>
    <row r="1" spans="1:13" ht="55.5" customHeight="1" x14ac:dyDescent="0.25">
      <c r="J1" s="75" t="s">
        <v>123</v>
      </c>
      <c r="K1" s="75"/>
      <c r="L1" s="75"/>
      <c r="M1" s="75"/>
    </row>
    <row r="2" spans="1:13" ht="62.25" customHeight="1" x14ac:dyDescent="0.25">
      <c r="J2" s="76" t="s">
        <v>96</v>
      </c>
      <c r="K2" s="76"/>
      <c r="L2" s="76"/>
      <c r="M2" s="76"/>
    </row>
    <row r="4" spans="1:13" ht="37.5" customHeight="1" x14ac:dyDescent="0.25">
      <c r="A4" s="77" t="s">
        <v>34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42.75" customHeight="1" x14ac:dyDescent="0.25">
      <c r="A5" s="78" t="s">
        <v>18</v>
      </c>
      <c r="B5" s="78" t="s">
        <v>19</v>
      </c>
      <c r="C5" s="78" t="s">
        <v>20</v>
      </c>
      <c r="D5" s="80" t="s">
        <v>21</v>
      </c>
      <c r="E5" s="81"/>
      <c r="F5" s="81"/>
      <c r="G5" s="82"/>
      <c r="H5" s="80" t="s">
        <v>22</v>
      </c>
      <c r="I5" s="81"/>
      <c r="J5" s="81"/>
      <c r="K5" s="81"/>
      <c r="L5" s="81"/>
      <c r="M5" s="82"/>
    </row>
    <row r="6" spans="1:13" ht="32.25" customHeight="1" x14ac:dyDescent="0.25">
      <c r="A6" s="79"/>
      <c r="B6" s="79"/>
      <c r="C6" s="79"/>
      <c r="D6" s="2" t="s">
        <v>23</v>
      </c>
      <c r="E6" s="2" t="s">
        <v>24</v>
      </c>
      <c r="F6" s="2" t="s">
        <v>25</v>
      </c>
      <c r="G6" s="2" t="s">
        <v>26</v>
      </c>
      <c r="H6" s="51">
        <v>2022</v>
      </c>
      <c r="I6" s="2">
        <v>2023</v>
      </c>
      <c r="J6" s="2">
        <v>2024</v>
      </c>
      <c r="K6" s="2">
        <v>2025</v>
      </c>
      <c r="L6" s="2">
        <v>2026</v>
      </c>
      <c r="M6" s="2" t="s">
        <v>27</v>
      </c>
    </row>
    <row r="7" spans="1:13" s="8" customForma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5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</row>
    <row r="8" spans="1:13" ht="20.25" customHeight="1" x14ac:dyDescent="0.25">
      <c r="A8" s="70" t="s">
        <v>28</v>
      </c>
      <c r="B8" s="73" t="s">
        <v>35</v>
      </c>
      <c r="C8" s="11" t="s">
        <v>29</v>
      </c>
      <c r="D8" s="28" t="s">
        <v>4</v>
      </c>
      <c r="E8" s="28" t="s">
        <v>4</v>
      </c>
      <c r="F8" s="28" t="s">
        <v>4</v>
      </c>
      <c r="G8" s="28" t="s">
        <v>4</v>
      </c>
      <c r="H8" s="30"/>
      <c r="I8" s="28"/>
      <c r="J8" s="28"/>
      <c r="K8" s="28"/>
      <c r="L8" s="28"/>
      <c r="M8" s="28"/>
    </row>
    <row r="9" spans="1:13" ht="44.45" customHeight="1" x14ac:dyDescent="0.25">
      <c r="A9" s="71"/>
      <c r="B9" s="74"/>
      <c r="C9" s="9" t="s">
        <v>12</v>
      </c>
      <c r="D9" s="28" t="s">
        <v>4</v>
      </c>
      <c r="E9" s="28" t="s">
        <v>4</v>
      </c>
      <c r="F9" s="28" t="s">
        <v>4</v>
      </c>
      <c r="G9" s="28" t="s">
        <v>4</v>
      </c>
      <c r="H9" s="57">
        <f>SUM(H10:H12)</f>
        <v>31891.69</v>
      </c>
      <c r="I9" s="58">
        <f>SUM(I10:I12)</f>
        <v>19757.62</v>
      </c>
      <c r="J9" s="58">
        <f t="shared" ref="J9:M9" si="0">SUM(J10:J12)</f>
        <v>24519.9192</v>
      </c>
      <c r="K9" s="58">
        <f t="shared" si="0"/>
        <v>23302.390000000003</v>
      </c>
      <c r="L9" s="58">
        <f t="shared" si="0"/>
        <v>22181.99</v>
      </c>
      <c r="M9" s="58">
        <f t="shared" si="0"/>
        <v>121653.60920000001</v>
      </c>
    </row>
    <row r="10" spans="1:13" x14ac:dyDescent="0.25">
      <c r="A10" s="71"/>
      <c r="B10" s="11" t="s">
        <v>30</v>
      </c>
      <c r="C10" s="9"/>
      <c r="D10" s="54" t="s">
        <v>31</v>
      </c>
      <c r="E10" s="28" t="s">
        <v>4</v>
      </c>
      <c r="F10" s="28" t="s">
        <v>4</v>
      </c>
      <c r="G10" s="28" t="s">
        <v>4</v>
      </c>
      <c r="H10" s="59">
        <f>H15+H19+H23+H27</f>
        <v>10103.08</v>
      </c>
      <c r="I10" s="39">
        <f t="shared" ref="I10:M10" si="1">I15+I19+I23+I27</f>
        <v>10288.76</v>
      </c>
      <c r="J10" s="39">
        <f t="shared" si="1"/>
        <v>16575.43</v>
      </c>
      <c r="K10" s="39">
        <f t="shared" si="1"/>
        <v>15570.79</v>
      </c>
      <c r="L10" s="39">
        <f t="shared" si="1"/>
        <v>14460.79</v>
      </c>
      <c r="M10" s="39">
        <f t="shared" si="1"/>
        <v>66998.850000000006</v>
      </c>
    </row>
    <row r="11" spans="1:13" x14ac:dyDescent="0.25">
      <c r="A11" s="71"/>
      <c r="B11" s="11" t="s">
        <v>32</v>
      </c>
      <c r="C11" s="9"/>
      <c r="D11" s="54" t="s">
        <v>31</v>
      </c>
      <c r="E11" s="28" t="s">
        <v>4</v>
      </c>
      <c r="F11" s="28" t="s">
        <v>4</v>
      </c>
      <c r="G11" s="28" t="s">
        <v>4</v>
      </c>
      <c r="H11" s="59">
        <f>H16+H20+H24+H28</f>
        <v>21158.31</v>
      </c>
      <c r="I11" s="39">
        <f>I16+I20+I24+I28</f>
        <v>8464.15</v>
      </c>
      <c r="J11" s="39">
        <f t="shared" ref="J11:M11" si="2">J16+J20+J24+J28</f>
        <v>7145.6891999999998</v>
      </c>
      <c r="K11" s="39">
        <f t="shared" si="2"/>
        <v>6870.4</v>
      </c>
      <c r="L11" s="39">
        <f t="shared" si="2"/>
        <v>6766.8</v>
      </c>
      <c r="M11" s="39">
        <f t="shared" si="2"/>
        <v>50405.349200000004</v>
      </c>
    </row>
    <row r="12" spans="1:13" x14ac:dyDescent="0.25">
      <c r="A12" s="72"/>
      <c r="B12" s="11" t="s">
        <v>33</v>
      </c>
      <c r="C12" s="9"/>
      <c r="D12" s="54"/>
      <c r="E12" s="54"/>
      <c r="F12" s="54"/>
      <c r="G12" s="54"/>
      <c r="H12" s="59">
        <f>H17+H21+H25+H29</f>
        <v>630.29999999999995</v>
      </c>
      <c r="I12" s="39">
        <f t="shared" ref="I12:M12" si="3">I17+I21+I25+I29</f>
        <v>1004.71</v>
      </c>
      <c r="J12" s="39">
        <f t="shared" si="3"/>
        <v>798.8</v>
      </c>
      <c r="K12" s="39">
        <f t="shared" si="3"/>
        <v>861.19999999999993</v>
      </c>
      <c r="L12" s="39">
        <f t="shared" si="3"/>
        <v>954.4</v>
      </c>
      <c r="M12" s="39">
        <f t="shared" si="3"/>
        <v>4249.41</v>
      </c>
    </row>
    <row r="13" spans="1:13" ht="84" x14ac:dyDescent="0.25">
      <c r="A13" s="40" t="s">
        <v>81</v>
      </c>
      <c r="B13" s="43" t="s">
        <v>13</v>
      </c>
      <c r="C13" s="9" t="s">
        <v>14</v>
      </c>
      <c r="D13" s="28" t="s">
        <v>4</v>
      </c>
      <c r="E13" s="28" t="s">
        <v>4</v>
      </c>
      <c r="F13" s="28" t="s">
        <v>4</v>
      </c>
      <c r="G13" s="28" t="s">
        <v>4</v>
      </c>
      <c r="H13" s="30" t="s">
        <v>4</v>
      </c>
      <c r="I13" s="28" t="s">
        <v>4</v>
      </c>
      <c r="J13" s="28" t="s">
        <v>4</v>
      </c>
      <c r="K13" s="28" t="s">
        <v>4</v>
      </c>
      <c r="L13" s="28" t="s">
        <v>4</v>
      </c>
      <c r="M13" s="28" t="s">
        <v>4</v>
      </c>
    </row>
    <row r="14" spans="1:13" ht="24.75" x14ac:dyDescent="0.25">
      <c r="A14" s="67" t="s">
        <v>36</v>
      </c>
      <c r="B14" s="11" t="s">
        <v>37</v>
      </c>
      <c r="C14" s="9" t="s">
        <v>12</v>
      </c>
      <c r="D14" s="54"/>
      <c r="E14" s="55"/>
      <c r="F14" s="55"/>
      <c r="G14" s="56"/>
      <c r="H14" s="60">
        <f t="shared" ref="H14:M14" si="4">SUM(H15:H17)</f>
        <v>6816.1</v>
      </c>
      <c r="I14" s="61">
        <f t="shared" si="4"/>
        <v>7279.09</v>
      </c>
      <c r="J14" s="61">
        <f t="shared" si="4"/>
        <v>7486.43</v>
      </c>
      <c r="K14" s="61">
        <f t="shared" si="4"/>
        <v>5860.79</v>
      </c>
      <c r="L14" s="61">
        <f t="shared" si="4"/>
        <v>5860.79</v>
      </c>
      <c r="M14" s="61">
        <f t="shared" si="4"/>
        <v>33303.200000000004</v>
      </c>
    </row>
    <row r="15" spans="1:13" ht="36" x14ac:dyDescent="0.25">
      <c r="A15" s="68"/>
      <c r="B15" s="11" t="s">
        <v>30</v>
      </c>
      <c r="C15" s="9"/>
      <c r="D15" s="54" t="s">
        <v>31</v>
      </c>
      <c r="E15" s="54" t="s">
        <v>105</v>
      </c>
      <c r="F15" s="54" t="s">
        <v>40</v>
      </c>
      <c r="G15" s="52" t="s">
        <v>117</v>
      </c>
      <c r="H15" s="59">
        <v>6816.1</v>
      </c>
      <c r="I15" s="39">
        <v>7279.09</v>
      </c>
      <c r="J15" s="39">
        <v>7486.43</v>
      </c>
      <c r="K15" s="39">
        <v>5860.79</v>
      </c>
      <c r="L15" s="39">
        <v>5860.79</v>
      </c>
      <c r="M15" s="39">
        <f t="shared" ref="M15" si="5">SUM(H15:L15)</f>
        <v>33303.200000000004</v>
      </c>
    </row>
    <row r="16" spans="1:13" x14ac:dyDescent="0.25">
      <c r="A16" s="68"/>
      <c r="B16" s="11" t="s">
        <v>32</v>
      </c>
      <c r="C16" s="9"/>
      <c r="D16" s="28" t="s">
        <v>4</v>
      </c>
      <c r="E16" s="28" t="s">
        <v>4</v>
      </c>
      <c r="F16" s="28" t="s">
        <v>4</v>
      </c>
      <c r="G16" s="28" t="s">
        <v>4</v>
      </c>
      <c r="H16" s="59">
        <v>0</v>
      </c>
      <c r="I16" s="39">
        <v>0</v>
      </c>
      <c r="J16" s="39">
        <v>0</v>
      </c>
      <c r="K16" s="39">
        <v>0</v>
      </c>
      <c r="L16" s="39">
        <v>0</v>
      </c>
      <c r="M16" s="39">
        <f t="shared" ref="M16:M17" si="6">SUM(H16:L16)</f>
        <v>0</v>
      </c>
    </row>
    <row r="17" spans="1:13" x14ac:dyDescent="0.25">
      <c r="A17" s="69"/>
      <c r="B17" s="11" t="s">
        <v>33</v>
      </c>
      <c r="C17" s="9"/>
      <c r="D17" s="28" t="s">
        <v>4</v>
      </c>
      <c r="E17" s="28" t="s">
        <v>4</v>
      </c>
      <c r="F17" s="28" t="s">
        <v>4</v>
      </c>
      <c r="G17" s="28" t="s">
        <v>4</v>
      </c>
      <c r="H17" s="59">
        <v>0</v>
      </c>
      <c r="I17" s="39">
        <v>0</v>
      </c>
      <c r="J17" s="39">
        <v>0</v>
      </c>
      <c r="K17" s="39">
        <v>0</v>
      </c>
      <c r="L17" s="39">
        <v>0</v>
      </c>
      <c r="M17" s="39">
        <f t="shared" si="6"/>
        <v>0</v>
      </c>
    </row>
    <row r="18" spans="1:13" ht="48.75" x14ac:dyDescent="0.25">
      <c r="A18" s="67" t="s">
        <v>45</v>
      </c>
      <c r="B18" s="11" t="s">
        <v>38</v>
      </c>
      <c r="C18" s="9" t="s">
        <v>12</v>
      </c>
      <c r="D18" s="54"/>
      <c r="E18" s="54"/>
      <c r="F18" s="54"/>
      <c r="G18" s="54"/>
      <c r="H18" s="57">
        <f>SUM(H19:H21)</f>
        <v>6257</v>
      </c>
      <c r="I18" s="58">
        <f t="shared" ref="I18:M18" si="7">SUM(I19:I21)</f>
        <v>7500</v>
      </c>
      <c r="J18" s="58">
        <f t="shared" si="7"/>
        <v>10891</v>
      </c>
      <c r="K18" s="58">
        <f t="shared" si="7"/>
        <v>10891</v>
      </c>
      <c r="L18" s="58">
        <f t="shared" si="7"/>
        <v>10891</v>
      </c>
      <c r="M18" s="58">
        <f t="shared" si="7"/>
        <v>46430</v>
      </c>
    </row>
    <row r="19" spans="1:13" ht="24" x14ac:dyDescent="0.25">
      <c r="A19" s="68"/>
      <c r="B19" s="11" t="s">
        <v>30</v>
      </c>
      <c r="C19" s="9"/>
      <c r="D19" s="54" t="s">
        <v>31</v>
      </c>
      <c r="E19" s="54" t="s">
        <v>39</v>
      </c>
      <c r="F19" s="52" t="s">
        <v>43</v>
      </c>
      <c r="G19" s="52" t="s">
        <v>100</v>
      </c>
      <c r="H19" s="59">
        <v>1403</v>
      </c>
      <c r="I19" s="39">
        <v>1562</v>
      </c>
      <c r="J19" s="39">
        <v>4600</v>
      </c>
      <c r="K19" s="39">
        <v>4600</v>
      </c>
      <c r="L19" s="39">
        <v>4600</v>
      </c>
      <c r="M19" s="39">
        <f>SUM(H19:L19)</f>
        <v>16765</v>
      </c>
    </row>
    <row r="20" spans="1:13" x14ac:dyDescent="0.25">
      <c r="A20" s="68"/>
      <c r="B20" s="11" t="s">
        <v>32</v>
      </c>
      <c r="C20" s="9"/>
      <c r="D20" s="54" t="s">
        <v>31</v>
      </c>
      <c r="E20" s="54" t="s">
        <v>39</v>
      </c>
      <c r="F20" s="54" t="s">
        <v>41</v>
      </c>
      <c r="G20" s="54" t="s">
        <v>42</v>
      </c>
      <c r="H20" s="59">
        <v>4854</v>
      </c>
      <c r="I20" s="39">
        <v>5938</v>
      </c>
      <c r="J20" s="39">
        <v>6291</v>
      </c>
      <c r="K20" s="39">
        <v>6291</v>
      </c>
      <c r="L20" s="39">
        <v>6291</v>
      </c>
      <c r="M20" s="39">
        <f>SUM(H20:L20)</f>
        <v>29665</v>
      </c>
    </row>
    <row r="21" spans="1:13" x14ac:dyDescent="0.25">
      <c r="A21" s="69"/>
      <c r="B21" s="11" t="s">
        <v>33</v>
      </c>
      <c r="C21" s="9"/>
      <c r="D21" s="54"/>
      <c r="E21" s="54"/>
      <c r="F21" s="54"/>
      <c r="G21" s="54"/>
      <c r="H21" s="5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</row>
    <row r="22" spans="1:13" ht="75.75" customHeight="1" x14ac:dyDescent="0.25">
      <c r="A22" s="67" t="s">
        <v>46</v>
      </c>
      <c r="B22" s="11" t="s">
        <v>15</v>
      </c>
      <c r="C22" s="9" t="s">
        <v>12</v>
      </c>
      <c r="D22" s="54"/>
      <c r="E22" s="54"/>
      <c r="F22" s="54"/>
      <c r="G22" s="54"/>
      <c r="H22" s="57">
        <f>SUM(H23:H25)</f>
        <v>17489.66</v>
      </c>
      <c r="I22" s="58">
        <f t="shared" ref="I22:M22" si="8">SUM(I23:I25)</f>
        <v>4138.3100000000004</v>
      </c>
      <c r="J22" s="58">
        <f t="shared" si="8"/>
        <v>2692.4892</v>
      </c>
      <c r="K22" s="58">
        <f t="shared" si="8"/>
        <v>1440.6</v>
      </c>
      <c r="L22" s="58">
        <f t="shared" si="8"/>
        <v>1430.2</v>
      </c>
      <c r="M22" s="58">
        <f t="shared" si="8"/>
        <v>27191.259200000004</v>
      </c>
    </row>
    <row r="23" spans="1:13" ht="36" x14ac:dyDescent="0.25">
      <c r="A23" s="68"/>
      <c r="B23" s="9" t="s">
        <v>30</v>
      </c>
      <c r="C23" s="9"/>
      <c r="D23" s="54" t="s">
        <v>31</v>
      </c>
      <c r="E23" s="38" t="s">
        <v>120</v>
      </c>
      <c r="F23" s="52" t="s">
        <v>119</v>
      </c>
      <c r="G23" s="54" t="s">
        <v>44</v>
      </c>
      <c r="H23" s="59">
        <v>555.04999999999995</v>
      </c>
      <c r="I23" s="39">
        <v>607.45000000000005</v>
      </c>
      <c r="J23" s="39">
        <v>1039</v>
      </c>
      <c r="K23" s="39">
        <v>0</v>
      </c>
      <c r="L23" s="39">
        <v>0</v>
      </c>
      <c r="M23" s="39">
        <f t="shared" ref="M23:M25" si="9">SUM(H23:L23)</f>
        <v>2201.5</v>
      </c>
    </row>
    <row r="24" spans="1:13" ht="165" customHeight="1" x14ac:dyDescent="0.25">
      <c r="A24" s="68"/>
      <c r="B24" s="9" t="s">
        <v>32</v>
      </c>
      <c r="C24" s="9"/>
      <c r="D24" s="38" t="s">
        <v>31</v>
      </c>
      <c r="E24" s="38" t="s">
        <v>99</v>
      </c>
      <c r="F24" s="38" t="s">
        <v>118</v>
      </c>
      <c r="G24" s="38" t="s">
        <v>111</v>
      </c>
      <c r="H24" s="59">
        <f>16934.61-H25</f>
        <v>16304.310000000001</v>
      </c>
      <c r="I24" s="39">
        <f>3530.86-I25</f>
        <v>2526.15</v>
      </c>
      <c r="J24" s="39">
        <f>1458.4-J25+60.4+134.6892</f>
        <v>854.68920000000014</v>
      </c>
      <c r="K24" s="39">
        <f>1345.8-K25+94.8</f>
        <v>579.4</v>
      </c>
      <c r="L24" s="39">
        <f>1242.2-L25+188</f>
        <v>475.80000000000007</v>
      </c>
      <c r="M24" s="39">
        <f t="shared" si="9"/>
        <v>20740.349200000004</v>
      </c>
    </row>
    <row r="25" spans="1:13" ht="24" x14ac:dyDescent="0.25">
      <c r="A25" s="69"/>
      <c r="B25" s="11" t="s">
        <v>33</v>
      </c>
      <c r="C25" s="9"/>
      <c r="D25" s="54"/>
      <c r="E25" s="54"/>
      <c r="F25" s="66" t="s">
        <v>110</v>
      </c>
      <c r="G25" s="66" t="s">
        <v>112</v>
      </c>
      <c r="H25" s="59">
        <v>630.29999999999995</v>
      </c>
      <c r="I25" s="39">
        <v>1004.71</v>
      </c>
      <c r="J25" s="39">
        <f>738.4+60.4</f>
        <v>798.8</v>
      </c>
      <c r="K25" s="39">
        <f>766.4+94.8</f>
        <v>861.19999999999993</v>
      </c>
      <c r="L25" s="39">
        <f>766.4+188</f>
        <v>954.4</v>
      </c>
      <c r="M25" s="39">
        <f t="shared" si="9"/>
        <v>4249.41</v>
      </c>
    </row>
    <row r="26" spans="1:13" ht="39.75" customHeight="1" x14ac:dyDescent="0.25">
      <c r="A26" s="67" t="s">
        <v>47</v>
      </c>
      <c r="B26" s="9" t="s">
        <v>16</v>
      </c>
      <c r="C26" s="9" t="s">
        <v>12</v>
      </c>
      <c r="D26" s="54"/>
      <c r="E26" s="54"/>
      <c r="F26" s="54"/>
      <c r="G26" s="54"/>
      <c r="H26" s="57">
        <f>SUM(H27:H29)</f>
        <v>1328.93</v>
      </c>
      <c r="I26" s="58">
        <f t="shared" ref="I26:M26" si="10">SUM(I27:I29)</f>
        <v>840.22</v>
      </c>
      <c r="J26" s="58">
        <f t="shared" si="10"/>
        <v>3450</v>
      </c>
      <c r="K26" s="58">
        <f t="shared" si="10"/>
        <v>5110</v>
      </c>
      <c r="L26" s="58">
        <f t="shared" si="10"/>
        <v>4000</v>
      </c>
      <c r="M26" s="58">
        <f t="shared" si="10"/>
        <v>14729.15</v>
      </c>
    </row>
    <row r="27" spans="1:13" x14ac:dyDescent="0.25">
      <c r="A27" s="68"/>
      <c r="B27" s="11" t="s">
        <v>30</v>
      </c>
      <c r="C27" s="11"/>
      <c r="D27" s="54" t="s">
        <v>31</v>
      </c>
      <c r="E27" s="54" t="s">
        <v>48</v>
      </c>
      <c r="F27" s="54" t="s">
        <v>58</v>
      </c>
      <c r="G27" s="54" t="s">
        <v>49</v>
      </c>
      <c r="H27" s="59">
        <v>1328.93</v>
      </c>
      <c r="I27" s="39">
        <v>840.22</v>
      </c>
      <c r="J27" s="39">
        <v>3450</v>
      </c>
      <c r="K27" s="39">
        <v>5110</v>
      </c>
      <c r="L27" s="39">
        <v>4000</v>
      </c>
      <c r="M27" s="39">
        <f>SUM(H27:L27)</f>
        <v>14729.15</v>
      </c>
    </row>
    <row r="28" spans="1:13" x14ac:dyDescent="0.25">
      <c r="A28" s="68"/>
      <c r="B28" s="11" t="s">
        <v>32</v>
      </c>
      <c r="C28" s="11"/>
      <c r="D28" s="35"/>
      <c r="E28" s="35"/>
      <c r="F28" s="35"/>
      <c r="G28" s="35"/>
      <c r="H28" s="59">
        <v>0</v>
      </c>
      <c r="I28" s="39">
        <v>0</v>
      </c>
      <c r="J28" s="39">
        <v>0</v>
      </c>
      <c r="K28" s="39">
        <v>0</v>
      </c>
      <c r="L28" s="39">
        <v>0</v>
      </c>
      <c r="M28" s="39">
        <f t="shared" ref="M28:M29" si="11">SUM(H28:L28)</f>
        <v>0</v>
      </c>
    </row>
    <row r="29" spans="1:13" x14ac:dyDescent="0.25">
      <c r="A29" s="69"/>
      <c r="B29" s="11" t="s">
        <v>33</v>
      </c>
      <c r="C29" s="11"/>
      <c r="D29" s="35"/>
      <c r="E29" s="35"/>
      <c r="F29" s="35"/>
      <c r="G29" s="35"/>
      <c r="H29" s="59">
        <v>0</v>
      </c>
      <c r="I29" s="39">
        <v>0</v>
      </c>
      <c r="J29" s="39">
        <v>0</v>
      </c>
      <c r="K29" s="39">
        <v>0</v>
      </c>
      <c r="L29" s="39">
        <v>0</v>
      </c>
      <c r="M29" s="39">
        <f t="shared" si="11"/>
        <v>0</v>
      </c>
    </row>
    <row r="30" spans="1:13" ht="51" x14ac:dyDescent="0.25">
      <c r="A30" s="1" t="s">
        <v>82</v>
      </c>
      <c r="B30" s="44" t="s">
        <v>17</v>
      </c>
      <c r="C30" s="45" t="s">
        <v>12</v>
      </c>
      <c r="D30" s="28" t="s">
        <v>4</v>
      </c>
      <c r="E30" s="28" t="s">
        <v>4</v>
      </c>
      <c r="F30" s="28" t="s">
        <v>4</v>
      </c>
      <c r="G30" s="28" t="s">
        <v>4</v>
      </c>
      <c r="H30" s="30" t="s">
        <v>4</v>
      </c>
      <c r="I30" s="28" t="s">
        <v>4</v>
      </c>
      <c r="J30" s="28" t="s">
        <v>4</v>
      </c>
      <c r="K30" s="28" t="s">
        <v>4</v>
      </c>
      <c r="L30" s="28" t="s">
        <v>4</v>
      </c>
      <c r="M30" s="28" t="s">
        <v>4</v>
      </c>
    </row>
    <row r="31" spans="1:13" ht="51.75" x14ac:dyDescent="0.25">
      <c r="A31" s="1" t="s">
        <v>84</v>
      </c>
      <c r="B31" s="46" t="s">
        <v>83</v>
      </c>
      <c r="C31" s="45" t="s">
        <v>12</v>
      </c>
      <c r="D31" s="28" t="s">
        <v>4</v>
      </c>
      <c r="E31" s="28" t="s">
        <v>4</v>
      </c>
      <c r="F31" s="28" t="s">
        <v>4</v>
      </c>
      <c r="G31" s="28" t="s">
        <v>4</v>
      </c>
      <c r="H31" s="30" t="s">
        <v>4</v>
      </c>
      <c r="I31" s="28" t="s">
        <v>4</v>
      </c>
      <c r="J31" s="28" t="s">
        <v>4</v>
      </c>
      <c r="K31" s="28" t="s">
        <v>4</v>
      </c>
      <c r="L31" s="28" t="s">
        <v>4</v>
      </c>
      <c r="M31" s="28" t="s">
        <v>4</v>
      </c>
    </row>
  </sheetData>
  <mergeCells count="14">
    <mergeCell ref="J1:M1"/>
    <mergeCell ref="J2:M2"/>
    <mergeCell ref="A4:M4"/>
    <mergeCell ref="A5:A6"/>
    <mergeCell ref="B5:B6"/>
    <mergeCell ref="C5:C6"/>
    <mergeCell ref="D5:G5"/>
    <mergeCell ref="H5:M5"/>
    <mergeCell ref="A26:A29"/>
    <mergeCell ref="A8:A12"/>
    <mergeCell ref="B8:B9"/>
    <mergeCell ref="A14:A17"/>
    <mergeCell ref="A18:A21"/>
    <mergeCell ref="A22:A25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110" zoomScaleNormal="110" workbookViewId="0">
      <pane xSplit="8" ySplit="6" topLeftCell="I7" activePane="bottomRight" state="frozen"/>
      <selection pane="topRight" activeCell="I1" sqref="I1"/>
      <selection pane="bottomLeft" activeCell="A7" sqref="A7"/>
      <selection pane="bottomRight" activeCell="L4" sqref="L4"/>
    </sheetView>
  </sheetViews>
  <sheetFormatPr defaultRowHeight="15" x14ac:dyDescent="0.25"/>
  <cols>
    <col min="2" max="2" width="37.42578125" customWidth="1"/>
    <col min="3" max="3" width="13.85546875" customWidth="1"/>
    <col min="4" max="4" width="28.140625" customWidth="1"/>
    <col min="10" max="10" width="10.7109375" customWidth="1"/>
  </cols>
  <sheetData>
    <row r="1" spans="1:10" ht="57" customHeight="1" x14ac:dyDescent="0.25">
      <c r="G1" s="75" t="s">
        <v>124</v>
      </c>
      <c r="H1" s="75"/>
      <c r="I1" s="75"/>
      <c r="J1" s="75"/>
    </row>
    <row r="2" spans="1:10" ht="63.75" customHeight="1" x14ac:dyDescent="0.25">
      <c r="G2" s="76" t="s">
        <v>97</v>
      </c>
      <c r="H2" s="76"/>
      <c r="I2" s="76"/>
      <c r="J2" s="76"/>
    </row>
    <row r="3" spans="1:10" ht="7.5" customHeight="1" x14ac:dyDescent="0.25"/>
    <row r="4" spans="1:10" ht="46.5" customHeight="1" x14ac:dyDescent="0.25">
      <c r="A4" s="92" t="s">
        <v>56</v>
      </c>
      <c r="B4" s="92"/>
      <c r="C4" s="92"/>
      <c r="D4" s="92"/>
      <c r="E4" s="92"/>
      <c r="F4" s="92"/>
      <c r="G4" s="92"/>
      <c r="H4" s="92"/>
      <c r="I4" s="92"/>
      <c r="J4" s="92"/>
    </row>
    <row r="5" spans="1:10" ht="42.75" customHeight="1" x14ac:dyDescent="0.25">
      <c r="A5" s="78" t="s">
        <v>18</v>
      </c>
      <c r="B5" s="78" t="s">
        <v>50</v>
      </c>
      <c r="C5" s="93" t="s">
        <v>51</v>
      </c>
      <c r="D5" s="94"/>
      <c r="E5" s="80" t="s">
        <v>22</v>
      </c>
      <c r="F5" s="81"/>
      <c r="G5" s="81"/>
      <c r="H5" s="81"/>
      <c r="I5" s="81"/>
      <c r="J5" s="82"/>
    </row>
    <row r="6" spans="1:10" ht="32.25" customHeight="1" x14ac:dyDescent="0.25">
      <c r="A6" s="79"/>
      <c r="B6" s="79"/>
      <c r="C6" s="95"/>
      <c r="D6" s="96"/>
      <c r="E6" s="12">
        <v>2022</v>
      </c>
      <c r="F6" s="12">
        <v>2023</v>
      </c>
      <c r="G6" s="12">
        <v>2024</v>
      </c>
      <c r="H6" s="12">
        <v>2025</v>
      </c>
      <c r="I6" s="12">
        <v>2026</v>
      </c>
      <c r="J6" s="12" t="s">
        <v>27</v>
      </c>
    </row>
    <row r="7" spans="1:10" s="8" customFormat="1" x14ac:dyDescent="0.25">
      <c r="A7" s="7">
        <v>1</v>
      </c>
      <c r="B7" s="7">
        <v>2</v>
      </c>
      <c r="C7" s="88">
        <v>3</v>
      </c>
      <c r="D7" s="89"/>
      <c r="E7" s="7">
        <v>8</v>
      </c>
      <c r="F7" s="7">
        <v>9</v>
      </c>
      <c r="G7" s="7">
        <v>10</v>
      </c>
      <c r="H7" s="7">
        <v>11</v>
      </c>
      <c r="I7" s="7">
        <v>12</v>
      </c>
      <c r="J7" s="7">
        <v>13</v>
      </c>
    </row>
    <row r="8" spans="1:10" ht="20.25" customHeight="1" x14ac:dyDescent="0.25">
      <c r="A8" s="70" t="s">
        <v>28</v>
      </c>
      <c r="B8" s="90" t="s">
        <v>57</v>
      </c>
      <c r="C8" s="86" t="s">
        <v>29</v>
      </c>
      <c r="D8" s="87"/>
      <c r="E8" s="36">
        <f>SUM(E9:E11)</f>
        <v>31891.69</v>
      </c>
      <c r="F8" s="36">
        <f>SUM(F9:F11)</f>
        <v>19757.62</v>
      </c>
      <c r="G8" s="36">
        <f t="shared" ref="G8:J8" si="0">SUM(G9:G11)</f>
        <v>24519.920000000002</v>
      </c>
      <c r="H8" s="36">
        <f t="shared" si="0"/>
        <v>23302.390000000003</v>
      </c>
      <c r="I8" s="36">
        <f t="shared" si="0"/>
        <v>22181.99</v>
      </c>
      <c r="J8" s="36">
        <f t="shared" si="0"/>
        <v>121653.61000000002</v>
      </c>
    </row>
    <row r="9" spans="1:10" ht="25.5" customHeight="1" x14ac:dyDescent="0.25">
      <c r="A9" s="71"/>
      <c r="B9" s="91"/>
      <c r="C9" s="67" t="s">
        <v>52</v>
      </c>
      <c r="D9" s="13" t="s">
        <v>53</v>
      </c>
      <c r="E9" s="37">
        <f>E13+E17+E21+E25</f>
        <v>10103.08</v>
      </c>
      <c r="F9" s="37">
        <f>F13+F17+F21+F25</f>
        <v>10288.76</v>
      </c>
      <c r="G9" s="37">
        <f t="shared" ref="G9:J9" si="1">G13+G17+G21+G25</f>
        <v>16575.43</v>
      </c>
      <c r="H9" s="37">
        <f t="shared" si="1"/>
        <v>15570.79</v>
      </c>
      <c r="I9" s="37">
        <f t="shared" si="1"/>
        <v>14460.79</v>
      </c>
      <c r="J9" s="37">
        <f t="shared" si="1"/>
        <v>66998.850000000006</v>
      </c>
    </row>
    <row r="10" spans="1:10" ht="47.25" customHeight="1" x14ac:dyDescent="0.25">
      <c r="A10" s="71"/>
      <c r="B10" s="91"/>
      <c r="C10" s="68"/>
      <c r="D10" s="14" t="s">
        <v>54</v>
      </c>
      <c r="E10" s="37">
        <f>E14+E18+E22+E26</f>
        <v>21158.309999999998</v>
      </c>
      <c r="F10" s="37">
        <f>F14+F18+F22+F26</f>
        <v>8464.15</v>
      </c>
      <c r="G10" s="37">
        <f t="shared" ref="G10:J10" si="2">G14+G18+G22+G26</f>
        <v>7145.6900000000005</v>
      </c>
      <c r="H10" s="37">
        <f t="shared" si="2"/>
        <v>6870.4</v>
      </c>
      <c r="I10" s="37">
        <f t="shared" si="2"/>
        <v>6766.8</v>
      </c>
      <c r="J10" s="37">
        <f t="shared" si="2"/>
        <v>50405.35</v>
      </c>
    </row>
    <row r="11" spans="1:10" ht="34.5" x14ac:dyDescent="0.25">
      <c r="A11" s="71"/>
      <c r="B11" s="91"/>
      <c r="C11" s="69"/>
      <c r="D11" s="13" t="s">
        <v>55</v>
      </c>
      <c r="E11" s="37">
        <f>E15+E19+E23+E27</f>
        <v>630.29999999999995</v>
      </c>
      <c r="F11" s="37">
        <f t="shared" ref="F11:J11" si="3">F15+F19+F23+F27</f>
        <v>1004.71</v>
      </c>
      <c r="G11" s="37">
        <f t="shared" si="3"/>
        <v>798.8</v>
      </c>
      <c r="H11" s="37">
        <f t="shared" si="3"/>
        <v>861.2</v>
      </c>
      <c r="I11" s="37">
        <f t="shared" si="3"/>
        <v>954.4</v>
      </c>
      <c r="J11" s="37">
        <f t="shared" si="3"/>
        <v>4249.41</v>
      </c>
    </row>
    <row r="12" spans="1:10" ht="17.45" customHeight="1" x14ac:dyDescent="0.25">
      <c r="A12" s="67" t="s">
        <v>36</v>
      </c>
      <c r="B12" s="83" t="s">
        <v>37</v>
      </c>
      <c r="C12" s="86" t="s">
        <v>29</v>
      </c>
      <c r="D12" s="87"/>
      <c r="E12" s="36">
        <f>SUM(E13:E15)</f>
        <v>6816.1</v>
      </c>
      <c r="F12" s="36">
        <f t="shared" ref="F12:J12" si="4">SUM(F13:F15)</f>
        <v>7279.09</v>
      </c>
      <c r="G12" s="36">
        <f t="shared" si="4"/>
        <v>7486.43</v>
      </c>
      <c r="H12" s="36">
        <f t="shared" si="4"/>
        <v>5860.79</v>
      </c>
      <c r="I12" s="36">
        <f t="shared" si="4"/>
        <v>5860.79</v>
      </c>
      <c r="J12" s="36">
        <f t="shared" si="4"/>
        <v>33303.200000000004</v>
      </c>
    </row>
    <row r="13" spans="1:10" ht="23.25" x14ac:dyDescent="0.25">
      <c r="A13" s="68"/>
      <c r="B13" s="84"/>
      <c r="C13" s="67" t="s">
        <v>52</v>
      </c>
      <c r="D13" s="13" t="s">
        <v>53</v>
      </c>
      <c r="E13" s="37">
        <v>6816.1</v>
      </c>
      <c r="F13" s="37">
        <v>7279.09</v>
      </c>
      <c r="G13" s="37">
        <v>7486.43</v>
      </c>
      <c r="H13" s="37">
        <v>5860.79</v>
      </c>
      <c r="I13" s="37">
        <v>5860.79</v>
      </c>
      <c r="J13" s="37">
        <f>SUM(E13:I13)</f>
        <v>33303.200000000004</v>
      </c>
    </row>
    <row r="14" spans="1:10" ht="45.75" x14ac:dyDescent="0.25">
      <c r="A14" s="68"/>
      <c r="B14" s="84"/>
      <c r="C14" s="68"/>
      <c r="D14" s="14" t="s">
        <v>54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f t="shared" ref="J14:J15" si="5">SUM(E14:I14)</f>
        <v>0</v>
      </c>
    </row>
    <row r="15" spans="1:10" ht="34.5" x14ac:dyDescent="0.25">
      <c r="A15" s="69"/>
      <c r="B15" s="84"/>
      <c r="C15" s="69"/>
      <c r="D15" s="13" t="s">
        <v>55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f t="shared" si="5"/>
        <v>0</v>
      </c>
    </row>
    <row r="16" spans="1:10" ht="20.25" customHeight="1" x14ac:dyDescent="0.25">
      <c r="A16" s="67" t="s">
        <v>45</v>
      </c>
      <c r="B16" s="83" t="s">
        <v>38</v>
      </c>
      <c r="C16" s="86" t="s">
        <v>29</v>
      </c>
      <c r="D16" s="87"/>
      <c r="E16" s="36">
        <f>SUM(E17:E19)</f>
        <v>6257</v>
      </c>
      <c r="F16" s="36">
        <f t="shared" ref="F16:J16" si="6">SUM(F17:F19)</f>
        <v>7500</v>
      </c>
      <c r="G16" s="36">
        <f t="shared" si="6"/>
        <v>10891</v>
      </c>
      <c r="H16" s="36">
        <f t="shared" si="6"/>
        <v>10891</v>
      </c>
      <c r="I16" s="36">
        <f t="shared" si="6"/>
        <v>10891</v>
      </c>
      <c r="J16" s="36">
        <f t="shared" si="6"/>
        <v>46430</v>
      </c>
    </row>
    <row r="17" spans="1:10" ht="23.25" x14ac:dyDescent="0.25">
      <c r="A17" s="68"/>
      <c r="B17" s="84"/>
      <c r="C17" s="67" t="s">
        <v>52</v>
      </c>
      <c r="D17" s="13" t="s">
        <v>53</v>
      </c>
      <c r="E17" s="37">
        <v>1403</v>
      </c>
      <c r="F17" s="37">
        <v>1562</v>
      </c>
      <c r="G17" s="37">
        <v>4600</v>
      </c>
      <c r="H17" s="37">
        <v>4600</v>
      </c>
      <c r="I17" s="37">
        <v>4600</v>
      </c>
      <c r="J17" s="37">
        <f>SUM(E17:I17)</f>
        <v>16765</v>
      </c>
    </row>
    <row r="18" spans="1:10" ht="45.75" x14ac:dyDescent="0.25">
      <c r="A18" s="68"/>
      <c r="B18" s="84"/>
      <c r="C18" s="68"/>
      <c r="D18" s="14" t="s">
        <v>54</v>
      </c>
      <c r="E18" s="37">
        <v>4854</v>
      </c>
      <c r="F18" s="37">
        <v>5938</v>
      </c>
      <c r="G18" s="37">
        <v>6291</v>
      </c>
      <c r="H18" s="37">
        <v>6291</v>
      </c>
      <c r="I18" s="37">
        <v>6291</v>
      </c>
      <c r="J18" s="37">
        <f t="shared" ref="J18:J19" si="7">SUM(E18:I18)</f>
        <v>29665</v>
      </c>
    </row>
    <row r="19" spans="1:10" ht="36" customHeight="1" x14ac:dyDescent="0.25">
      <c r="A19" s="69"/>
      <c r="B19" s="85"/>
      <c r="C19" s="69"/>
      <c r="D19" s="13" t="s">
        <v>55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f t="shared" si="7"/>
        <v>0</v>
      </c>
    </row>
    <row r="20" spans="1:10" ht="20.45" customHeight="1" x14ac:dyDescent="0.25">
      <c r="A20" s="67" t="s">
        <v>46</v>
      </c>
      <c r="B20" s="83" t="s">
        <v>15</v>
      </c>
      <c r="C20" s="86" t="s">
        <v>29</v>
      </c>
      <c r="D20" s="87"/>
      <c r="E20" s="36">
        <f>SUM(E21:E23)</f>
        <v>17489.66</v>
      </c>
      <c r="F20" s="36">
        <f t="shared" ref="F20:J20" si="8">SUM(F21:F23)</f>
        <v>4138.3100000000004</v>
      </c>
      <c r="G20" s="36">
        <f t="shared" si="8"/>
        <v>2692.49</v>
      </c>
      <c r="H20" s="36">
        <f t="shared" si="8"/>
        <v>1440.6</v>
      </c>
      <c r="I20" s="36">
        <f t="shared" si="8"/>
        <v>1430.2</v>
      </c>
      <c r="J20" s="36">
        <f t="shared" si="8"/>
        <v>27191.26</v>
      </c>
    </row>
    <row r="21" spans="1:10" ht="23.25" x14ac:dyDescent="0.25">
      <c r="A21" s="68"/>
      <c r="B21" s="84"/>
      <c r="C21" s="67" t="s">
        <v>52</v>
      </c>
      <c r="D21" s="13" t="s">
        <v>53</v>
      </c>
      <c r="E21" s="37">
        <v>555.04999999999995</v>
      </c>
      <c r="F21" s="37">
        <v>607.45000000000005</v>
      </c>
      <c r="G21" s="37">
        <v>1039</v>
      </c>
      <c r="H21" s="37">
        <v>0</v>
      </c>
      <c r="I21" s="37">
        <v>0</v>
      </c>
      <c r="J21" s="37">
        <f>SUM(E21:I21)</f>
        <v>2201.5</v>
      </c>
    </row>
    <row r="22" spans="1:10" ht="45.75" x14ac:dyDescent="0.25">
      <c r="A22" s="68"/>
      <c r="B22" s="84"/>
      <c r="C22" s="68"/>
      <c r="D22" s="14" t="s">
        <v>54</v>
      </c>
      <c r="E22" s="37">
        <v>16304.31</v>
      </c>
      <c r="F22" s="37">
        <v>2526.15</v>
      </c>
      <c r="G22" s="37">
        <v>854.69</v>
      </c>
      <c r="H22" s="37">
        <v>579.4</v>
      </c>
      <c r="I22" s="37">
        <v>475.8</v>
      </c>
      <c r="J22" s="37">
        <f t="shared" ref="J22:J23" si="9">SUM(E22:I22)</f>
        <v>20740.349999999999</v>
      </c>
    </row>
    <row r="23" spans="1:10" ht="34.5" x14ac:dyDescent="0.25">
      <c r="A23" s="69"/>
      <c r="B23" s="85"/>
      <c r="C23" s="69"/>
      <c r="D23" s="13" t="s">
        <v>55</v>
      </c>
      <c r="E23" s="37">
        <v>630.29999999999995</v>
      </c>
      <c r="F23" s="37">
        <v>1004.71</v>
      </c>
      <c r="G23" s="37">
        <v>798.8</v>
      </c>
      <c r="H23" s="37">
        <v>861.2</v>
      </c>
      <c r="I23" s="37">
        <v>954.4</v>
      </c>
      <c r="J23" s="37">
        <f t="shared" si="9"/>
        <v>4249.41</v>
      </c>
    </row>
    <row r="24" spans="1:10" ht="16.5" customHeight="1" x14ac:dyDescent="0.25">
      <c r="A24" s="67" t="s">
        <v>47</v>
      </c>
      <c r="B24" s="83" t="s">
        <v>16</v>
      </c>
      <c r="C24" s="86" t="s">
        <v>29</v>
      </c>
      <c r="D24" s="87"/>
      <c r="E24" s="36">
        <f>SUM(E25:E27)</f>
        <v>1328.93</v>
      </c>
      <c r="F24" s="36">
        <f t="shared" ref="F24:J24" si="10">SUM(F25:F27)</f>
        <v>840.22</v>
      </c>
      <c r="G24" s="36">
        <f t="shared" si="10"/>
        <v>3450</v>
      </c>
      <c r="H24" s="36">
        <f t="shared" si="10"/>
        <v>5110</v>
      </c>
      <c r="I24" s="36">
        <f t="shared" si="10"/>
        <v>4000</v>
      </c>
      <c r="J24" s="36">
        <f t="shared" si="10"/>
        <v>14729.15</v>
      </c>
    </row>
    <row r="25" spans="1:10" ht="23.25" x14ac:dyDescent="0.25">
      <c r="A25" s="68"/>
      <c r="B25" s="84"/>
      <c r="C25" s="67" t="s">
        <v>52</v>
      </c>
      <c r="D25" s="13" t="s">
        <v>53</v>
      </c>
      <c r="E25" s="37">
        <v>1328.93</v>
      </c>
      <c r="F25" s="37">
        <v>840.22</v>
      </c>
      <c r="G25" s="37">
        <v>3450</v>
      </c>
      <c r="H25" s="37">
        <v>5110</v>
      </c>
      <c r="I25" s="37">
        <v>4000</v>
      </c>
      <c r="J25" s="37">
        <f>SUM(E25:I25)</f>
        <v>14729.15</v>
      </c>
    </row>
    <row r="26" spans="1:10" ht="45.75" x14ac:dyDescent="0.25">
      <c r="A26" s="68"/>
      <c r="B26" s="84"/>
      <c r="C26" s="68"/>
      <c r="D26" s="14" t="s">
        <v>54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f t="shared" ref="J26:J27" si="11">SUM(E26:I26)</f>
        <v>0</v>
      </c>
    </row>
    <row r="27" spans="1:10" ht="34.5" x14ac:dyDescent="0.25">
      <c r="A27" s="69"/>
      <c r="B27" s="85"/>
      <c r="C27" s="69"/>
      <c r="D27" s="13" t="s">
        <v>55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f t="shared" si="11"/>
        <v>0</v>
      </c>
    </row>
  </sheetData>
  <mergeCells count="28">
    <mergeCell ref="G1:J1"/>
    <mergeCell ref="G2:J2"/>
    <mergeCell ref="A4:J4"/>
    <mergeCell ref="A5:A6"/>
    <mergeCell ref="B5:B6"/>
    <mergeCell ref="C5:D6"/>
    <mergeCell ref="E5:J5"/>
    <mergeCell ref="C7:D7"/>
    <mergeCell ref="A8:A11"/>
    <mergeCell ref="B8:B11"/>
    <mergeCell ref="C8:D8"/>
    <mergeCell ref="C9:C11"/>
    <mergeCell ref="A12:A15"/>
    <mergeCell ref="B12:B15"/>
    <mergeCell ref="C12:D12"/>
    <mergeCell ref="C13:C15"/>
    <mergeCell ref="A16:A19"/>
    <mergeCell ref="B16:B19"/>
    <mergeCell ref="C16:D16"/>
    <mergeCell ref="C17:C19"/>
    <mergeCell ref="A20:A23"/>
    <mergeCell ref="B20:B23"/>
    <mergeCell ref="C20:D20"/>
    <mergeCell ref="C21:C23"/>
    <mergeCell ref="A24:A27"/>
    <mergeCell ref="B24:B27"/>
    <mergeCell ref="C24:D24"/>
    <mergeCell ref="C25:C27"/>
  </mergeCells>
  <pageMargins left="0.70866141732283472" right="0.70866141732283472" top="0.74803149606299213" bottom="0.74803149606299213" header="0.31496062992125984" footer="0.31496062992125984"/>
  <pageSetup paperSize="9" scale="90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tabSelected="1" workbookViewId="0">
      <selection activeCell="S4" sqref="S4"/>
    </sheetView>
  </sheetViews>
  <sheetFormatPr defaultRowHeight="15" x14ac:dyDescent="0.25"/>
  <cols>
    <col min="1" max="1" width="19.5703125" customWidth="1"/>
    <col min="2" max="2" width="9.85546875" customWidth="1"/>
    <col min="3" max="3" width="6.85546875" customWidth="1"/>
    <col min="4" max="4" width="7.140625" customWidth="1"/>
    <col min="5" max="5" width="21.85546875" customWidth="1"/>
    <col min="6" max="6" width="10.85546875" customWidth="1"/>
    <col min="7" max="7" width="6.42578125" customWidth="1"/>
    <col min="8" max="8" width="6.28515625" customWidth="1"/>
    <col min="9" max="9" width="6.140625" customWidth="1"/>
    <col min="10" max="10" width="5.5703125" customWidth="1"/>
    <col min="11" max="11" width="6.42578125" customWidth="1"/>
    <col min="12" max="12" width="9.7109375" customWidth="1"/>
    <col min="13" max="13" width="5.42578125" style="34" customWidth="1"/>
    <col min="14" max="14" width="8.28515625" customWidth="1"/>
    <col min="15" max="15" width="8.7109375" customWidth="1"/>
    <col min="16" max="16" width="7.85546875" customWidth="1"/>
  </cols>
  <sheetData>
    <row r="1" spans="1:25" ht="54.75" customHeight="1" x14ac:dyDescent="0.25">
      <c r="L1" s="75" t="s">
        <v>125</v>
      </c>
      <c r="M1" s="75"/>
      <c r="N1" s="75"/>
      <c r="O1" s="75"/>
      <c r="P1" s="75"/>
    </row>
    <row r="2" spans="1:25" ht="69" customHeight="1" x14ac:dyDescent="0.25">
      <c r="G2" s="15"/>
      <c r="H2" s="15"/>
      <c r="I2" s="15"/>
      <c r="J2" s="15"/>
      <c r="L2" s="109" t="s">
        <v>98</v>
      </c>
      <c r="M2" s="109"/>
      <c r="N2" s="109"/>
      <c r="O2" s="109"/>
      <c r="P2" s="109"/>
      <c r="U2" s="104"/>
      <c r="V2" s="104"/>
      <c r="W2" s="104"/>
      <c r="X2" s="104"/>
      <c r="Y2" s="104"/>
    </row>
    <row r="4" spans="1:25" ht="37.5" customHeight="1" x14ac:dyDescent="0.25">
      <c r="A4" s="77" t="s">
        <v>113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</row>
    <row r="5" spans="1:25" ht="30.75" customHeight="1" x14ac:dyDescent="0.25">
      <c r="A5" s="110" t="s">
        <v>59</v>
      </c>
      <c r="B5" s="110" t="s">
        <v>60</v>
      </c>
      <c r="C5" s="113" t="s">
        <v>8</v>
      </c>
      <c r="D5" s="114"/>
      <c r="E5" s="115" t="s">
        <v>61</v>
      </c>
      <c r="F5" s="116"/>
      <c r="G5" s="116"/>
      <c r="H5" s="116"/>
      <c r="I5" s="116"/>
      <c r="J5" s="117"/>
      <c r="K5" s="118" t="s">
        <v>21</v>
      </c>
      <c r="L5" s="119"/>
      <c r="M5" s="120"/>
      <c r="N5" s="121" t="s">
        <v>62</v>
      </c>
      <c r="O5" s="122"/>
      <c r="P5" s="123"/>
    </row>
    <row r="6" spans="1:25" x14ac:dyDescent="0.25">
      <c r="A6" s="111"/>
      <c r="B6" s="111"/>
      <c r="C6" s="124" t="s">
        <v>9</v>
      </c>
      <c r="D6" s="124" t="s">
        <v>10</v>
      </c>
      <c r="E6" s="70" t="s">
        <v>63</v>
      </c>
      <c r="F6" s="70" t="s">
        <v>64</v>
      </c>
      <c r="G6" s="99" t="s">
        <v>65</v>
      </c>
      <c r="H6" s="100"/>
      <c r="I6" s="100"/>
      <c r="J6" s="101"/>
      <c r="K6" s="97" t="s">
        <v>66</v>
      </c>
      <c r="L6" s="97" t="s">
        <v>67</v>
      </c>
      <c r="M6" s="102" t="s">
        <v>68</v>
      </c>
      <c r="N6" s="97" t="s">
        <v>107</v>
      </c>
      <c r="O6" s="97" t="s">
        <v>108</v>
      </c>
      <c r="P6" s="97" t="s">
        <v>114</v>
      </c>
    </row>
    <row r="7" spans="1:25" ht="56.25" customHeight="1" x14ac:dyDescent="0.25">
      <c r="A7" s="112"/>
      <c r="B7" s="112"/>
      <c r="C7" s="125"/>
      <c r="D7" s="125"/>
      <c r="E7" s="72"/>
      <c r="F7" s="72"/>
      <c r="G7" s="16" t="s">
        <v>69</v>
      </c>
      <c r="H7" s="16" t="s">
        <v>70</v>
      </c>
      <c r="I7" s="16" t="s">
        <v>72</v>
      </c>
      <c r="J7" s="16" t="s">
        <v>73</v>
      </c>
      <c r="K7" s="98"/>
      <c r="L7" s="98"/>
      <c r="M7" s="103"/>
      <c r="N7" s="98"/>
      <c r="O7" s="98"/>
      <c r="P7" s="98"/>
    </row>
    <row r="8" spans="1:25" s="8" customFormat="1" x14ac:dyDescent="0.25">
      <c r="A8" s="17" t="s">
        <v>71</v>
      </c>
      <c r="B8" s="17" t="s">
        <v>11</v>
      </c>
      <c r="C8" s="18">
        <v>3</v>
      </c>
      <c r="D8" s="12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19">
        <v>11</v>
      </c>
      <c r="L8" s="19">
        <v>12</v>
      </c>
      <c r="M8" s="32">
        <v>13</v>
      </c>
      <c r="N8" s="19">
        <v>14</v>
      </c>
      <c r="O8" s="19">
        <v>15</v>
      </c>
      <c r="P8" s="19">
        <v>16</v>
      </c>
    </row>
    <row r="9" spans="1:25" ht="66" customHeight="1" x14ac:dyDescent="0.25">
      <c r="A9" s="24" t="s">
        <v>74</v>
      </c>
      <c r="B9" s="21" t="s">
        <v>12</v>
      </c>
      <c r="C9" s="20">
        <v>2022</v>
      </c>
      <c r="D9" s="1">
        <v>2026</v>
      </c>
      <c r="E9" s="63" t="s">
        <v>4</v>
      </c>
      <c r="F9" s="63" t="s">
        <v>4</v>
      </c>
      <c r="G9" s="63" t="s">
        <v>4</v>
      </c>
      <c r="H9" s="63" t="s">
        <v>4</v>
      </c>
      <c r="I9" s="63" t="s">
        <v>4</v>
      </c>
      <c r="J9" s="63" t="s">
        <v>4</v>
      </c>
      <c r="K9" s="63" t="s">
        <v>4</v>
      </c>
      <c r="L9" s="63" t="s">
        <v>4</v>
      </c>
      <c r="M9" s="63" t="s">
        <v>4</v>
      </c>
      <c r="N9" s="39">
        <f>N11+N12+N13+N14</f>
        <v>24519.919999999998</v>
      </c>
      <c r="O9" s="39">
        <f t="shared" ref="O9:P9" si="0">O11+O12+O13+O14</f>
        <v>23302.39</v>
      </c>
      <c r="P9" s="39">
        <f t="shared" si="0"/>
        <v>22181.99</v>
      </c>
    </row>
    <row r="10" spans="1:25" ht="115.5" customHeight="1" x14ac:dyDescent="0.25">
      <c r="A10" s="47" t="s">
        <v>86</v>
      </c>
      <c r="B10" s="10" t="s">
        <v>14</v>
      </c>
      <c r="C10" s="20">
        <v>2022</v>
      </c>
      <c r="D10" s="1">
        <v>2026</v>
      </c>
      <c r="E10" s="47" t="s">
        <v>85</v>
      </c>
      <c r="F10" s="28" t="s">
        <v>1</v>
      </c>
      <c r="G10" s="63">
        <v>0</v>
      </c>
      <c r="H10" s="63">
        <v>100</v>
      </c>
      <c r="I10" s="63">
        <v>100</v>
      </c>
      <c r="J10" s="63">
        <v>100</v>
      </c>
      <c r="K10" s="63" t="s">
        <v>4</v>
      </c>
      <c r="L10" s="63" t="s">
        <v>4</v>
      </c>
      <c r="M10" s="63" t="s">
        <v>4</v>
      </c>
      <c r="N10" s="63" t="s">
        <v>4</v>
      </c>
      <c r="O10" s="63" t="s">
        <v>4</v>
      </c>
      <c r="P10" s="63" t="s">
        <v>4</v>
      </c>
    </row>
    <row r="11" spans="1:25" ht="204" customHeight="1" x14ac:dyDescent="0.25">
      <c r="A11" s="25" t="s">
        <v>75</v>
      </c>
      <c r="B11" s="21" t="s">
        <v>12</v>
      </c>
      <c r="C11" s="22">
        <v>2022</v>
      </c>
      <c r="D11" s="22">
        <v>2026</v>
      </c>
      <c r="E11" s="27" t="s">
        <v>80</v>
      </c>
      <c r="F11" s="28" t="s">
        <v>1</v>
      </c>
      <c r="G11" s="53">
        <v>100</v>
      </c>
      <c r="H11" s="53">
        <v>100</v>
      </c>
      <c r="I11" s="53">
        <v>100</v>
      </c>
      <c r="J11" s="53">
        <v>100</v>
      </c>
      <c r="K11" s="62" t="s">
        <v>105</v>
      </c>
      <c r="L11" s="29" t="s">
        <v>40</v>
      </c>
      <c r="M11" s="33" t="s">
        <v>116</v>
      </c>
      <c r="N11" s="39">
        <v>7486.43</v>
      </c>
      <c r="O11" s="39">
        <v>5860.79</v>
      </c>
      <c r="P11" s="39">
        <v>5860.79</v>
      </c>
    </row>
    <row r="12" spans="1:25" ht="96.75" customHeight="1" x14ac:dyDescent="0.25">
      <c r="A12" s="25" t="s">
        <v>87</v>
      </c>
      <c r="B12" s="21" t="s">
        <v>12</v>
      </c>
      <c r="C12" s="22">
        <v>2022</v>
      </c>
      <c r="D12" s="22">
        <v>2026</v>
      </c>
      <c r="E12" s="27" t="s">
        <v>76</v>
      </c>
      <c r="F12" s="22" t="s">
        <v>2</v>
      </c>
      <c r="G12" s="28">
        <v>1.4</v>
      </c>
      <c r="H12" s="53">
        <v>1.76</v>
      </c>
      <c r="I12" s="53" t="s">
        <v>3</v>
      </c>
      <c r="J12" s="53" t="s">
        <v>101</v>
      </c>
      <c r="K12" s="23">
        <v>1401</v>
      </c>
      <c r="L12" s="9" t="s">
        <v>115</v>
      </c>
      <c r="M12" s="33">
        <v>510</v>
      </c>
      <c r="N12" s="39">
        <v>10891</v>
      </c>
      <c r="O12" s="39">
        <v>10891</v>
      </c>
      <c r="P12" s="39">
        <v>10891</v>
      </c>
    </row>
    <row r="13" spans="1:25" ht="158.25" customHeight="1" x14ac:dyDescent="0.25">
      <c r="A13" s="25" t="s">
        <v>89</v>
      </c>
      <c r="B13" s="21" t="s">
        <v>12</v>
      </c>
      <c r="C13" s="22">
        <v>2022</v>
      </c>
      <c r="D13" s="22">
        <v>2026</v>
      </c>
      <c r="E13" s="27" t="s">
        <v>79</v>
      </c>
      <c r="F13" s="30" t="s">
        <v>1</v>
      </c>
      <c r="G13" s="28">
        <v>100</v>
      </c>
      <c r="H13" s="28">
        <v>100</v>
      </c>
      <c r="I13" s="28">
        <v>100</v>
      </c>
      <c r="J13" s="28">
        <v>100</v>
      </c>
      <c r="K13" s="38" t="s">
        <v>122</v>
      </c>
      <c r="L13" s="38" t="s">
        <v>121</v>
      </c>
      <c r="M13" s="38" t="s">
        <v>95</v>
      </c>
      <c r="N13" s="39">
        <v>2692.49</v>
      </c>
      <c r="O13" s="39">
        <v>1440.6</v>
      </c>
      <c r="P13" s="39">
        <v>1430.2</v>
      </c>
    </row>
    <row r="14" spans="1:25" ht="159" customHeight="1" x14ac:dyDescent="0.25">
      <c r="A14" s="21" t="s">
        <v>88</v>
      </c>
      <c r="B14" s="50" t="s">
        <v>12</v>
      </c>
      <c r="C14" s="22">
        <v>2022</v>
      </c>
      <c r="D14" s="22">
        <v>2026</v>
      </c>
      <c r="E14" s="27" t="s">
        <v>77</v>
      </c>
      <c r="F14" s="31" t="s">
        <v>1</v>
      </c>
      <c r="G14" s="30">
        <v>0.51</v>
      </c>
      <c r="H14" s="64">
        <v>0.4</v>
      </c>
      <c r="I14" s="64" t="s">
        <v>103</v>
      </c>
      <c r="J14" s="64" t="s">
        <v>103</v>
      </c>
      <c r="K14" s="23">
        <v>1301</v>
      </c>
      <c r="L14" s="29" t="s">
        <v>58</v>
      </c>
      <c r="M14" s="23">
        <v>730</v>
      </c>
      <c r="N14" s="49">
        <v>3450</v>
      </c>
      <c r="O14" s="49">
        <v>5110</v>
      </c>
      <c r="P14" s="49">
        <v>4000</v>
      </c>
    </row>
    <row r="15" spans="1:25" ht="97.5" customHeight="1" x14ac:dyDescent="0.25">
      <c r="A15" s="48" t="s">
        <v>90</v>
      </c>
      <c r="B15" s="42" t="s">
        <v>12</v>
      </c>
      <c r="C15" s="41">
        <v>2022</v>
      </c>
      <c r="D15" s="41">
        <v>2026</v>
      </c>
      <c r="E15" s="27" t="s">
        <v>78</v>
      </c>
      <c r="F15" s="31" t="s">
        <v>1</v>
      </c>
      <c r="G15" s="64">
        <v>100</v>
      </c>
      <c r="H15" s="64">
        <v>100</v>
      </c>
      <c r="I15" s="64" t="s">
        <v>5</v>
      </c>
      <c r="J15" s="64" t="s">
        <v>5</v>
      </c>
      <c r="K15" s="63" t="s">
        <v>4</v>
      </c>
      <c r="L15" s="63" t="s">
        <v>4</v>
      </c>
      <c r="M15" s="63" t="s">
        <v>4</v>
      </c>
      <c r="N15" s="63" t="s">
        <v>4</v>
      </c>
      <c r="O15" s="63" t="s">
        <v>4</v>
      </c>
      <c r="P15" s="63" t="s">
        <v>4</v>
      </c>
    </row>
    <row r="16" spans="1:25" ht="108" customHeight="1" x14ac:dyDescent="0.25">
      <c r="A16" s="106" t="s">
        <v>91</v>
      </c>
      <c r="B16" s="105" t="s">
        <v>12</v>
      </c>
      <c r="C16" s="108">
        <v>2022</v>
      </c>
      <c r="D16" s="108">
        <v>2026</v>
      </c>
      <c r="E16" s="6" t="s">
        <v>92</v>
      </c>
      <c r="F16" s="3" t="s">
        <v>0</v>
      </c>
      <c r="G16" s="65" t="s">
        <v>102</v>
      </c>
      <c r="H16" s="65" t="s">
        <v>102</v>
      </c>
      <c r="I16" s="65" t="s">
        <v>6</v>
      </c>
      <c r="J16" s="65" t="s">
        <v>6</v>
      </c>
      <c r="K16" s="63" t="s">
        <v>4</v>
      </c>
      <c r="L16" s="63" t="s">
        <v>4</v>
      </c>
      <c r="M16" s="63" t="s">
        <v>4</v>
      </c>
      <c r="N16" s="63" t="s">
        <v>4</v>
      </c>
      <c r="O16" s="63" t="s">
        <v>4</v>
      </c>
      <c r="P16" s="63" t="s">
        <v>4</v>
      </c>
    </row>
    <row r="17" spans="1:19" ht="310.5" customHeight="1" x14ac:dyDescent="0.25">
      <c r="A17" s="107"/>
      <c r="B17" s="105"/>
      <c r="C17" s="108"/>
      <c r="D17" s="108"/>
      <c r="E17" s="6" t="s">
        <v>93</v>
      </c>
      <c r="F17" s="3" t="s">
        <v>7</v>
      </c>
      <c r="G17" s="65" t="s">
        <v>104</v>
      </c>
      <c r="H17" s="65" t="s">
        <v>109</v>
      </c>
      <c r="I17" s="65" t="s">
        <v>106</v>
      </c>
      <c r="J17" s="65" t="s">
        <v>106</v>
      </c>
      <c r="K17" s="63" t="s">
        <v>4</v>
      </c>
      <c r="L17" s="63" t="s">
        <v>4</v>
      </c>
      <c r="M17" s="63" t="s">
        <v>4</v>
      </c>
      <c r="N17" s="63" t="s">
        <v>4</v>
      </c>
      <c r="O17" s="63" t="s">
        <v>4</v>
      </c>
      <c r="P17" s="63" t="s">
        <v>4</v>
      </c>
    </row>
    <row r="18" spans="1:19" x14ac:dyDescent="0.25">
      <c r="A18" s="26"/>
    </row>
    <row r="19" spans="1:19" x14ac:dyDescent="0.25">
      <c r="A19" s="26"/>
      <c r="S19" t="s">
        <v>94</v>
      </c>
    </row>
    <row r="20" spans="1:19" x14ac:dyDescent="0.25">
      <c r="A20" s="26"/>
    </row>
    <row r="21" spans="1:19" x14ac:dyDescent="0.25">
      <c r="A21" s="26"/>
    </row>
    <row r="22" spans="1:19" x14ac:dyDescent="0.25">
      <c r="A22" s="26"/>
    </row>
    <row r="23" spans="1:19" x14ac:dyDescent="0.25">
      <c r="A23" s="26"/>
    </row>
    <row r="24" spans="1:19" x14ac:dyDescent="0.25">
      <c r="A24" s="26"/>
    </row>
    <row r="25" spans="1:19" x14ac:dyDescent="0.25">
      <c r="A25" s="26"/>
    </row>
    <row r="26" spans="1:19" x14ac:dyDescent="0.25">
      <c r="A26" s="26"/>
    </row>
    <row r="27" spans="1:19" x14ac:dyDescent="0.25">
      <c r="A27" s="26"/>
    </row>
    <row r="28" spans="1:19" x14ac:dyDescent="0.25">
      <c r="A28" s="26"/>
    </row>
    <row r="29" spans="1:19" x14ac:dyDescent="0.25">
      <c r="A29" s="26"/>
    </row>
    <row r="30" spans="1:19" x14ac:dyDescent="0.25">
      <c r="A30" s="26"/>
    </row>
    <row r="31" spans="1:19" x14ac:dyDescent="0.25">
      <c r="A31" s="26"/>
    </row>
    <row r="32" spans="1:19" x14ac:dyDescent="0.25">
      <c r="A32" s="26"/>
    </row>
    <row r="33" spans="1:1" x14ac:dyDescent="0.25">
      <c r="A33" s="26"/>
    </row>
    <row r="34" spans="1:1" x14ac:dyDescent="0.25">
      <c r="A34" s="26"/>
    </row>
    <row r="35" spans="1:1" x14ac:dyDescent="0.25">
      <c r="A35" s="26"/>
    </row>
  </sheetData>
  <mergeCells count="25">
    <mergeCell ref="L1:P1"/>
    <mergeCell ref="U2:Y2"/>
    <mergeCell ref="B16:B17"/>
    <mergeCell ref="A16:A17"/>
    <mergeCell ref="C16:C17"/>
    <mergeCell ref="D16:D17"/>
    <mergeCell ref="L2:P2"/>
    <mergeCell ref="A4:P4"/>
    <mergeCell ref="A5:A7"/>
    <mergeCell ref="B5:B7"/>
    <mergeCell ref="C5:D5"/>
    <mergeCell ref="E5:J5"/>
    <mergeCell ref="K5:M5"/>
    <mergeCell ref="N5:P5"/>
    <mergeCell ref="C6:C7"/>
    <mergeCell ref="D6:D7"/>
    <mergeCell ref="E6:E7"/>
    <mergeCell ref="F6:F7"/>
    <mergeCell ref="O6:O7"/>
    <mergeCell ref="P6:P7"/>
    <mergeCell ref="G6:J6"/>
    <mergeCell ref="K6:K7"/>
    <mergeCell ref="L6:L7"/>
    <mergeCell ref="M6:M7"/>
    <mergeCell ref="N6:N7"/>
  </mergeCells>
  <pageMargins left="0.70866141732283472" right="0.70866141732283472" top="0.74803149606299213" bottom="0.74803149606299213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приложение_3</vt:lpstr>
      <vt:lpstr>приложение_4</vt:lpstr>
      <vt:lpstr>приложение_5</vt:lpstr>
      <vt:lpstr>приложение_5!Область_печати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2024-07-10T06:46:42Z</dcterms:modified>
</cp:coreProperties>
</file>